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835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'Sheet1'!$A$1:$Y$86</definedName>
    <definedName name="_xlnm.Print_Titles" localSheetId="0">'Sheet1'!$C:$D</definedName>
  </definedNames>
  <calcPr fullCalcOnLoad="1"/>
</workbook>
</file>

<file path=xl/sharedStrings.xml><?xml version="1.0" encoding="utf-8"?>
<sst xmlns="http://schemas.openxmlformats.org/spreadsheetml/2006/main" count="79" uniqueCount="59">
  <si>
    <t>kodi</t>
  </si>
  <si>
    <t>2m</t>
  </si>
  <si>
    <t>ცხრილი1. საქართველოს  სახელმწიფო ბიუჯეტის  წლიური  მონაცემები</t>
  </si>
  <si>
    <t>(მლნ.  ლარი. )</t>
  </si>
  <si>
    <t>შემოსავლები</t>
  </si>
  <si>
    <t>გადასახადები</t>
  </si>
  <si>
    <t xml:space="preserve">   გადასახადები  შემოსავალზე, მოგებაზე და კაპიტალის    ღირებულების  ნაზრდზე </t>
  </si>
  <si>
    <t xml:space="preserve">  გდასახადები  საქონელსა და მომსახურებაზე</t>
  </si>
  <si>
    <t>სხვა  გადასახადები</t>
  </si>
  <si>
    <t>სოციალური  შენატანები</t>
  </si>
  <si>
    <t xml:space="preserve">  გადასახადები   ხელფასზე  და  სამუშაო  ძალაზე    </t>
  </si>
  <si>
    <t xml:space="preserve">  გადასახადები  ქონებაზე</t>
  </si>
  <si>
    <t xml:space="preserve">   გადასახადები  საგარეო  ვაჭრობასა  და საგარეო-ეკონომიკურ ოპერაციებზე</t>
  </si>
  <si>
    <t xml:space="preserve">გრანტები </t>
  </si>
  <si>
    <t>სხვა  შენატანები</t>
  </si>
  <si>
    <t>ხარჯები</t>
  </si>
  <si>
    <t>შრომის  ანაზღაურება</t>
  </si>
  <si>
    <t>საქაონელი და მომსახურება</t>
  </si>
  <si>
    <t xml:space="preserve">   პროცენტი</t>
  </si>
  <si>
    <t xml:space="preserve">    სუბსიდიები</t>
  </si>
  <si>
    <t xml:space="preserve">    გრანტები</t>
  </si>
  <si>
    <t xml:space="preserve">     სოციალური  უზრუნველყოფა </t>
  </si>
  <si>
    <t xml:space="preserve">      სხვა  ხარჯები</t>
  </si>
  <si>
    <t xml:space="preserve">    ძირითადი კაპიტალის მოხმარება</t>
  </si>
  <si>
    <t xml:space="preserve">     ბიუჯეტის საოპერაციო სალდო  (1-2)</t>
  </si>
  <si>
    <t xml:space="preserve">    არაფინანსური აქტივების ცვლილება</t>
  </si>
  <si>
    <t xml:space="preserve">    ბიუჯეტის მთლიანი სალდო  [1-2-31]-პროფიციტი (+), დეფიციტიi (-) </t>
  </si>
  <si>
    <t xml:space="preserve">    ფინანსური  აქტივების ცვლილება</t>
  </si>
  <si>
    <t xml:space="preserve">     ვალუტა და დეპოზიტები (3212+3222)</t>
  </si>
  <si>
    <t xml:space="preserve">      ფასიანი ქაღალდები,  გარდა  აქციებისა   (3213+3223)</t>
  </si>
  <si>
    <t xml:space="preserve">       სესხები  (3214+3224)</t>
  </si>
  <si>
    <t xml:space="preserve">       აქციები და სხვა კაპიტალი   (3215+3225)</t>
  </si>
  <si>
    <t xml:space="preserve">        სადაზღვევო  ტექნიკური  რეზერვებიi (3216+3226)</t>
  </si>
  <si>
    <t xml:space="preserve">        წარმოებული  ფინანსური  ინსტრუმენტები  (3217+3227)</t>
  </si>
  <si>
    <t xml:space="preserve">       სხვა დებიტორული დავალიანება   (3218+3228)</t>
  </si>
  <si>
    <t xml:space="preserve">           საშინაო</t>
  </si>
  <si>
    <t xml:space="preserve">     ვალუტა და დეპოზიტები </t>
  </si>
  <si>
    <t xml:space="preserve">      ფასიანი ქაღალდები,  გარდა  აქციებისა   </t>
  </si>
  <si>
    <t xml:space="preserve">       სესხები  </t>
  </si>
  <si>
    <t xml:space="preserve">       აქციები და სხვა კაპიტალი   </t>
  </si>
  <si>
    <t xml:space="preserve">        სადაზღვევო  ტექნიკური  რეზერვები</t>
  </si>
  <si>
    <t xml:space="preserve">        წარმოებული  ფინანსური  ინსტრუმენტები  </t>
  </si>
  <si>
    <t xml:space="preserve">       სხვა დებიტორული დავალიანება </t>
  </si>
  <si>
    <t xml:space="preserve">        საგარეო</t>
  </si>
  <si>
    <t xml:space="preserve">    მონეტარული  ოქრო და ნასესხობის სპეციალური უფლება</t>
  </si>
  <si>
    <t xml:space="preserve">     ვალდებულებების ცვლილება</t>
  </si>
  <si>
    <t xml:space="preserve">       ვალუტა და დეპოზიტებიi (3312+3322)</t>
  </si>
  <si>
    <t xml:space="preserve">      ფასიანი ქაღალდები, გარდა  აქციებისა    (3313+3323)</t>
  </si>
  <si>
    <t xml:space="preserve">       სესხები(3314+3324)</t>
  </si>
  <si>
    <t xml:space="preserve">     აქციები და სხვა კაპიტალი  (3315+3325)</t>
  </si>
  <si>
    <t xml:space="preserve">         ასდაზღვევო  ტექნიკური  რეზერვებიi (3316+3326)</t>
  </si>
  <si>
    <t xml:space="preserve">         წარმოებული  ფინანსური  ინსტრუმენტებიi(3317+3327)</t>
  </si>
  <si>
    <t xml:space="preserve">         სხვა  კრედიტორული  დავალიანება(3318+3328)</t>
  </si>
  <si>
    <t>საშინაო</t>
  </si>
  <si>
    <t xml:space="preserve">       სხვა კრედიტორული დავალიანება </t>
  </si>
  <si>
    <t xml:space="preserve">       საგარეო</t>
  </si>
  <si>
    <t>სტატისტიკური  ცდომილება</t>
  </si>
  <si>
    <t xml:space="preserve">   მემორანდუმის მუხლი: მთლიანი ხარჯები(2+31)</t>
  </si>
  <si>
    <t>ცხრილები  შედგენილია  საქართველოს  საბიუჯეტო  კლასიფიკაციისა  და  სახელმწიფო ფინანსების  სტატისტიკის  მეთოდოლოგიით(GFSM 2001)გათვალისწინებული  სტანდარტებისა  მოთხოვნების  შესაბამისად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</si>
</sst>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.0"/>
    <numFmt numFmtId="181" formatCode="0.0"/>
    <numFmt numFmtId="182" formatCode="[$-409]mmmm\ d\,\ yyyy;@"/>
    <numFmt numFmtId="183" formatCode="#,##0.000"/>
    <numFmt numFmtId="184" formatCode="0.000"/>
    <numFmt numFmtId="185" formatCode="_(* #,##0.0_);_(* \(#,##0.0\);_(* &quot;-&quot;??_);_(@_)"/>
    <numFmt numFmtId="186" formatCode="[$-409]dddd\,\ mmmm\ dd\,\ yyyy"/>
    <numFmt numFmtId="187" formatCode="[$-409]h:mm:ss\ AM/PM"/>
    <numFmt numFmtId="188" formatCode="[$-437]yyyy\ &quot;წლის&quot;\ dd\ mm\,\ dddd"/>
    <numFmt numFmtId="189" formatCode="0.0000"/>
  </numFmts>
  <fonts count="60">
    <font>
      <sz val="10"/>
      <name val="Arial"/>
      <family val="0"/>
    </font>
    <font>
      <sz val="8"/>
      <name val="Arial"/>
      <family val="2"/>
    </font>
    <font>
      <b/>
      <sz val="12"/>
      <name val="LitNusx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LitNusx"/>
      <family val="2"/>
    </font>
    <font>
      <b/>
      <sz val="12"/>
      <color indexed="12"/>
      <name val="LitNusx"/>
      <family val="2"/>
    </font>
    <font>
      <b/>
      <sz val="12"/>
      <color indexed="10"/>
      <name val="LitNusx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LitNusx"/>
      <family val="2"/>
    </font>
    <font>
      <b/>
      <sz val="14"/>
      <name val="Arial"/>
      <family val="2"/>
    </font>
    <font>
      <b/>
      <sz val="12"/>
      <name val="Silfaen"/>
      <family val="0"/>
    </font>
    <font>
      <sz val="12"/>
      <name val="Silfaen"/>
      <family val="0"/>
    </font>
    <font>
      <b/>
      <sz val="12"/>
      <color indexed="12"/>
      <name val="Silfaen"/>
      <family val="0"/>
    </font>
    <font>
      <b/>
      <sz val="12"/>
      <color indexed="10"/>
      <name val="Silfaen"/>
      <family val="0"/>
    </font>
    <font>
      <b/>
      <sz val="10"/>
      <name val="Silfaen"/>
      <family val="0"/>
    </font>
    <font>
      <sz val="10"/>
      <name val="Arial Cyr"/>
      <family val="0"/>
    </font>
    <font>
      <sz val="2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LitNusx"/>
      <family val="2"/>
    </font>
    <font>
      <b/>
      <sz val="12"/>
      <color indexed="30"/>
      <name val="Silfaen"/>
      <family val="0"/>
    </font>
    <font>
      <b/>
      <sz val="10"/>
      <color indexed="30"/>
      <name val="Silfae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LitNusx"/>
      <family val="2"/>
    </font>
    <font>
      <b/>
      <sz val="12"/>
      <color rgb="FF0070C0"/>
      <name val="Silfaen"/>
      <family val="0"/>
    </font>
    <font>
      <b/>
      <sz val="10"/>
      <color rgb="FF0070C0"/>
      <name val="Silfae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81" fontId="5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181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1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11" fillId="0" borderId="0" xfId="0" applyFont="1" applyAlignment="1">
      <alignment/>
    </xf>
    <xf numFmtId="181" fontId="5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3" fillId="0" borderId="0" xfId="64" applyFont="1" applyBorder="1" applyAlignment="1">
      <alignment wrapText="1"/>
      <protection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left" wrapText="1"/>
    </xf>
    <xf numFmtId="0" fontId="13" fillId="0" borderId="0" xfId="63" applyFont="1" applyBorder="1" applyAlignment="1">
      <alignment wrapText="1"/>
      <protection/>
    </xf>
    <xf numFmtId="181" fontId="6" fillId="0" borderId="0" xfId="0" applyNumberFormat="1" applyFont="1" applyBorder="1" applyAlignment="1">
      <alignment/>
    </xf>
    <xf numFmtId="0" fontId="58" fillId="0" borderId="0" xfId="0" applyFont="1" applyBorder="1" applyAlignment="1">
      <alignment wrapText="1"/>
    </xf>
    <xf numFmtId="181" fontId="57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3" fontId="59" fillId="0" borderId="0" xfId="0" applyNumberFormat="1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1" xfId="64"/>
    <cellStyle name="Normal 2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Percent 6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0"/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62228385"/>
        <c:axId val="23184554"/>
      </c:barChart>
      <c:catAx>
        <c:axId val="6222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84554"/>
        <c:crosses val="autoZero"/>
        <c:auto val="1"/>
        <c:lblOffset val="100"/>
        <c:tickLblSkip val="1"/>
        <c:noMultiLvlLbl val="0"/>
      </c:catAx>
      <c:valAx>
        <c:axId val="23184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28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38100</xdr:rowOff>
    </xdr:from>
    <xdr:to>
      <xdr:col>12</xdr:col>
      <xdr:colOff>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10325100" y="2143125"/>
        <a:ext cx="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7</xdr:row>
      <xdr:rowOff>142875</xdr:rowOff>
    </xdr:from>
    <xdr:to>
      <xdr:col>12</xdr:col>
      <xdr:colOff>0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10325100" y="1800225"/>
        <a:ext cx="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natin.gurtskaia\My%20Documents\questr2012-1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natin.gurtskaia\My%20Documents\questr2012-12a.xls-dazustebu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10">
          <cell r="D10">
            <v>2487.4</v>
          </cell>
        </row>
        <row r="22">
          <cell r="D22">
            <v>3699.9</v>
          </cell>
        </row>
        <row r="34">
          <cell r="D34">
            <v>90.1</v>
          </cell>
        </row>
        <row r="41">
          <cell r="D41">
            <v>33.7</v>
          </cell>
        </row>
        <row r="62">
          <cell r="D62">
            <v>424.09999999999997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34">
          <cell r="D34">
            <v>537.7</v>
          </cell>
        </row>
      </sheetData>
      <sheetData sheetId="4">
        <row r="52">
          <cell r="D52">
            <v>323</v>
          </cell>
        </row>
      </sheetData>
      <sheetData sheetId="5">
        <row r="9">
          <cell r="D9">
            <v>1049.4</v>
          </cell>
        </row>
        <row r="14">
          <cell r="D14">
            <v>1061</v>
          </cell>
        </row>
        <row r="16">
          <cell r="D16">
            <v>248.3</v>
          </cell>
        </row>
        <row r="20">
          <cell r="D20">
            <v>253.1</v>
          </cell>
        </row>
        <row r="23">
          <cell r="D23">
            <v>1285.8999999999999</v>
          </cell>
        </row>
        <row r="33">
          <cell r="D33">
            <v>1710.3</v>
          </cell>
        </row>
        <row r="37">
          <cell r="D37">
            <v>1033.5</v>
          </cell>
        </row>
      </sheetData>
      <sheetData sheetId="6">
        <row r="67">
          <cell r="D67">
            <v>14.099999999999994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A84"/>
  <sheetViews>
    <sheetView tabSelected="1" zoomScaleSheetLayoutView="90" zoomScalePageLayoutView="0" workbookViewId="0" topLeftCell="A1">
      <pane xSplit="6" topLeftCell="K1" activePane="topRight" state="frozen"/>
      <selection pane="topLeft" activeCell="A28" sqref="A28"/>
      <selection pane="topRight" activeCell="U21" sqref="U21"/>
    </sheetView>
  </sheetViews>
  <sheetFormatPr defaultColWidth="9.140625" defaultRowHeight="12.75"/>
  <cols>
    <col min="1" max="1" width="3.28125" style="0" customWidth="1"/>
    <col min="2" max="2" width="2.7109375" style="0" customWidth="1"/>
    <col min="3" max="3" width="60.421875" style="4" customWidth="1"/>
    <col min="4" max="4" width="7.57421875" style="0" customWidth="1"/>
    <col min="5" max="5" width="8.140625" style="0" customWidth="1"/>
    <col min="6" max="6" width="9.57421875" style="0" customWidth="1"/>
    <col min="7" max="7" width="10.57421875" style="0" customWidth="1"/>
    <col min="8" max="8" width="11.00390625" style="0" customWidth="1"/>
    <col min="9" max="9" width="11.57421875" style="0" customWidth="1"/>
    <col min="12" max="12" width="11.7109375" style="0" customWidth="1"/>
    <col min="13" max="13" width="10.00390625" style="0" bestFit="1" customWidth="1"/>
    <col min="14" max="14" width="10.57421875" style="0" bestFit="1" customWidth="1"/>
    <col min="16" max="16" width="11.57421875" style="0" customWidth="1"/>
    <col min="18" max="18" width="10.421875" style="0" bestFit="1" customWidth="1"/>
    <col min="19" max="19" width="9.8515625" style="0" bestFit="1" customWidth="1"/>
    <col min="20" max="21" width="10.7109375" style="0" customWidth="1"/>
    <col min="22" max="22" width="12.8515625" style="0" customWidth="1"/>
    <col min="23" max="23" width="10.421875" style="0" customWidth="1"/>
    <col min="24" max="24" width="11.7109375" style="0" customWidth="1"/>
    <col min="25" max="25" width="11.421875" style="0" bestFit="1" customWidth="1"/>
  </cols>
  <sheetData>
    <row r="1" spans="3:8" s="3" customFormat="1" ht="16.5">
      <c r="C1" s="2"/>
      <c r="D1" s="1"/>
      <c r="E1" s="1"/>
      <c r="F1" s="1"/>
      <c r="G1" s="1"/>
      <c r="H1" s="1"/>
    </row>
    <row r="2" s="3" customFormat="1" ht="16.5"/>
    <row r="3" s="3" customFormat="1" ht="16.5"/>
    <row r="4" spans="3:8" s="3" customFormat="1" ht="31.5">
      <c r="C4" s="22" t="s">
        <v>2</v>
      </c>
      <c r="D4" s="1"/>
      <c r="E4" s="1"/>
      <c r="F4" s="1"/>
      <c r="G4" s="1"/>
      <c r="H4" s="1"/>
    </row>
    <row r="5" s="3" customFormat="1" ht="16.5">
      <c r="C5" s="23" t="s">
        <v>3</v>
      </c>
    </row>
    <row r="6" spans="3:25" s="3" customFormat="1" ht="16.5">
      <c r="C6" s="23"/>
      <c r="D6" s="1" t="s">
        <v>0</v>
      </c>
      <c r="E6" s="5">
        <v>2002</v>
      </c>
      <c r="F6" s="5">
        <v>2003</v>
      </c>
      <c r="G6" s="5">
        <v>2004</v>
      </c>
      <c r="H6" s="5">
        <v>2005</v>
      </c>
      <c r="I6" s="5">
        <v>2006</v>
      </c>
      <c r="J6" s="5">
        <v>2007</v>
      </c>
      <c r="K6" s="5">
        <v>2008</v>
      </c>
      <c r="L6" s="5">
        <v>2009</v>
      </c>
      <c r="M6" s="5">
        <v>2010</v>
      </c>
      <c r="N6" s="5">
        <v>2011</v>
      </c>
      <c r="O6" s="5">
        <v>2012</v>
      </c>
      <c r="P6" s="5">
        <v>2013</v>
      </c>
      <c r="Q6" s="5">
        <v>2014</v>
      </c>
      <c r="R6" s="5">
        <v>2015</v>
      </c>
      <c r="S6" s="5">
        <v>2016</v>
      </c>
      <c r="T6" s="5">
        <v>2017</v>
      </c>
      <c r="U6" s="5">
        <v>2018</v>
      </c>
      <c r="V6" s="5">
        <v>2019</v>
      </c>
      <c r="W6" s="5">
        <v>2020</v>
      </c>
      <c r="X6" s="5">
        <v>2021</v>
      </c>
      <c r="Y6" s="43">
        <v>2022</v>
      </c>
    </row>
    <row r="7" spans="3:17" s="3" customFormat="1" ht="16.5">
      <c r="C7" s="23"/>
      <c r="F7" s="5"/>
      <c r="G7" s="5"/>
      <c r="H7" s="5"/>
      <c r="I7" s="5"/>
      <c r="J7" s="5"/>
      <c r="K7" s="5"/>
      <c r="L7" s="12"/>
      <c r="M7" s="12"/>
      <c r="N7" s="12"/>
      <c r="O7" s="12"/>
      <c r="P7" s="5"/>
      <c r="Q7" s="5"/>
    </row>
    <row r="8" spans="3:26" s="3" customFormat="1" ht="16.5">
      <c r="C8" s="24" t="s">
        <v>4</v>
      </c>
      <c r="D8" s="9">
        <v>1</v>
      </c>
      <c r="E8" s="10">
        <f aca="true" t="shared" si="0" ref="E8:L8">SUM(E9,E16:E18)</f>
        <v>802.7</v>
      </c>
      <c r="F8" s="10">
        <f t="shared" si="0"/>
        <v>933.3</v>
      </c>
      <c r="G8" s="10">
        <f t="shared" si="0"/>
        <v>1732.8999999999996</v>
      </c>
      <c r="H8" s="10">
        <f t="shared" si="0"/>
        <v>2213</v>
      </c>
      <c r="I8" s="10">
        <f t="shared" si="0"/>
        <v>3293.2999999999997</v>
      </c>
      <c r="J8" s="10">
        <f t="shared" si="0"/>
        <v>4293.599999999999</v>
      </c>
      <c r="K8" s="10">
        <f t="shared" si="0"/>
        <v>5517.7</v>
      </c>
      <c r="L8" s="10">
        <f t="shared" si="0"/>
        <v>4917</v>
      </c>
      <c r="M8" s="10">
        <f aca="true" t="shared" si="1" ref="M8:S8">SUM(M9,M16:M18)</f>
        <v>5421.499999999999</v>
      </c>
      <c r="N8" s="10">
        <f t="shared" si="1"/>
        <v>6388.8</v>
      </c>
      <c r="O8" s="10">
        <f t="shared" si="1"/>
        <v>7058.200000000001</v>
      </c>
      <c r="P8" s="10">
        <f t="shared" si="1"/>
        <v>6839.499999999999</v>
      </c>
      <c r="Q8" s="10">
        <f t="shared" si="1"/>
        <v>7434.5999999999985</v>
      </c>
      <c r="R8" s="10">
        <f t="shared" si="1"/>
        <v>8170.500000000001</v>
      </c>
      <c r="S8" s="10">
        <f t="shared" si="1"/>
        <v>8580</v>
      </c>
      <c r="T8" s="10">
        <f aca="true" t="shared" si="2" ref="T8:Y8">SUM(T9,T16:T18)</f>
        <v>9750.300000000001</v>
      </c>
      <c r="U8" s="10">
        <f t="shared" si="2"/>
        <v>10595.599999999999</v>
      </c>
      <c r="V8" s="10">
        <f t="shared" si="2"/>
        <v>10675.000000000002</v>
      </c>
      <c r="W8" s="10">
        <f t="shared" si="2"/>
        <v>10490.400000000001</v>
      </c>
      <c r="X8" s="37">
        <f t="shared" si="2"/>
        <v>12750.300000000001</v>
      </c>
      <c r="Y8" s="37">
        <f t="shared" si="2"/>
        <v>16450.3</v>
      </c>
      <c r="Z8" s="19"/>
    </row>
    <row r="9" spans="3:27" s="3" customFormat="1" ht="18.75" customHeight="1">
      <c r="C9" s="25" t="s">
        <v>5</v>
      </c>
      <c r="D9" s="5">
        <v>11</v>
      </c>
      <c r="E9" s="8">
        <f aca="true" t="shared" si="3" ref="E9:L9">SUM(E10:E15)</f>
        <v>567.9</v>
      </c>
      <c r="F9" s="5">
        <f t="shared" si="3"/>
        <v>602.3</v>
      </c>
      <c r="G9" s="5">
        <f t="shared" si="3"/>
        <v>975.2999999999998</v>
      </c>
      <c r="H9" s="5">
        <f t="shared" si="3"/>
        <v>1407.3</v>
      </c>
      <c r="I9" s="11">
        <f t="shared" si="3"/>
        <v>2130.2999999999997</v>
      </c>
      <c r="J9" s="11">
        <f t="shared" si="3"/>
        <v>3010.5</v>
      </c>
      <c r="K9" s="11">
        <f t="shared" si="3"/>
        <v>4541.599999999999</v>
      </c>
      <c r="L9" s="11">
        <f t="shared" si="3"/>
        <v>4161.7</v>
      </c>
      <c r="M9" s="11">
        <f aca="true" t="shared" si="4" ref="M9:S9">SUM(M10:M15)</f>
        <v>4592.4</v>
      </c>
      <c r="N9" s="11">
        <f t="shared" si="4"/>
        <v>5802</v>
      </c>
      <c r="O9" s="11">
        <f t="shared" si="4"/>
        <v>6311.1</v>
      </c>
      <c r="P9" s="11">
        <f t="shared" si="4"/>
        <v>6287.7</v>
      </c>
      <c r="Q9" s="11">
        <f t="shared" si="4"/>
        <v>6846.999999999999</v>
      </c>
      <c r="R9" s="11">
        <f t="shared" si="4"/>
        <v>7549.6</v>
      </c>
      <c r="S9" s="11">
        <f t="shared" si="4"/>
        <v>7986.800000000001</v>
      </c>
      <c r="T9" s="11">
        <f aca="true" t="shared" si="5" ref="T9:Y9">SUM(T10:T15)</f>
        <v>8991.300000000001</v>
      </c>
      <c r="U9" s="11">
        <f t="shared" si="5"/>
        <v>9695.9</v>
      </c>
      <c r="V9" s="11">
        <f t="shared" si="5"/>
        <v>9665.6</v>
      </c>
      <c r="W9" s="11">
        <f t="shared" si="5"/>
        <v>9364.800000000001</v>
      </c>
      <c r="X9" s="11">
        <f t="shared" si="5"/>
        <v>11439.5</v>
      </c>
      <c r="Y9" s="44">
        <f t="shared" si="5"/>
        <v>14976.7</v>
      </c>
      <c r="Z9" s="19"/>
      <c r="AA9" s="19"/>
    </row>
    <row r="10" spans="3:26" s="3" customFormat="1" ht="38.25" customHeight="1">
      <c r="C10" s="26" t="s">
        <v>6</v>
      </c>
      <c r="D10" s="12">
        <v>111</v>
      </c>
      <c r="E10" s="7">
        <v>27.8</v>
      </c>
      <c r="F10" s="7">
        <v>31.8</v>
      </c>
      <c r="G10" s="12">
        <v>27.7</v>
      </c>
      <c r="H10" s="12">
        <v>0</v>
      </c>
      <c r="I10" s="7">
        <v>324.9</v>
      </c>
      <c r="J10" s="12">
        <v>533.1</v>
      </c>
      <c r="K10" s="12">
        <v>1810.4</v>
      </c>
      <c r="L10" s="12">
        <v>1570.9</v>
      </c>
      <c r="M10" s="7">
        <v>1695</v>
      </c>
      <c r="N10" s="7">
        <v>2271.7</v>
      </c>
      <c r="O10" s="7">
        <f>'[1]Table1'!$D$10</f>
        <v>2487.4</v>
      </c>
      <c r="P10" s="12">
        <v>2601.6</v>
      </c>
      <c r="Q10" s="12">
        <v>2619.2</v>
      </c>
      <c r="R10" s="7">
        <v>3077.6000000000004</v>
      </c>
      <c r="S10" s="7">
        <v>3034</v>
      </c>
      <c r="T10" s="7">
        <v>3282.6</v>
      </c>
      <c r="U10" s="12">
        <v>3614.5</v>
      </c>
      <c r="V10" s="7">
        <v>4066.5</v>
      </c>
      <c r="W10" s="3">
        <v>3999.2000000000003</v>
      </c>
      <c r="X10" s="12">
        <v>4506.8</v>
      </c>
      <c r="Y10" s="45">
        <v>6574.6</v>
      </c>
      <c r="Z10" s="19"/>
    </row>
    <row r="11" spans="3:26" s="3" customFormat="1" ht="16.5">
      <c r="C11" s="23" t="s">
        <v>10</v>
      </c>
      <c r="D11" s="12">
        <v>112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2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19">
        <v>0</v>
      </c>
      <c r="X11" s="12">
        <v>0</v>
      </c>
      <c r="Y11" s="45">
        <v>0</v>
      </c>
      <c r="Z11" s="19"/>
    </row>
    <row r="12" spans="3:26" s="3" customFormat="1" ht="16.5">
      <c r="C12" s="23" t="s">
        <v>11</v>
      </c>
      <c r="D12" s="12">
        <v>113</v>
      </c>
      <c r="E12" s="7">
        <v>0</v>
      </c>
      <c r="F12" s="7">
        <v>0</v>
      </c>
      <c r="G12" s="7">
        <v>2.1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2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19">
        <v>0</v>
      </c>
      <c r="X12" s="12">
        <v>0</v>
      </c>
      <c r="Y12" s="45">
        <v>0</v>
      </c>
      <c r="Z12" s="19"/>
    </row>
    <row r="13" spans="3:26" s="3" customFormat="1" ht="16.5">
      <c r="C13" s="23" t="s">
        <v>7</v>
      </c>
      <c r="D13" s="12">
        <v>114</v>
      </c>
      <c r="E13" s="7">
        <v>489.2</v>
      </c>
      <c r="F13" s="7">
        <v>504.2</v>
      </c>
      <c r="G13" s="12">
        <v>811.8</v>
      </c>
      <c r="H13" s="12">
        <v>1282.5</v>
      </c>
      <c r="I13" s="7">
        <v>1671.3</v>
      </c>
      <c r="J13" s="12">
        <v>2402.3</v>
      </c>
      <c r="K13" s="12">
        <v>2587.5</v>
      </c>
      <c r="L13" s="12">
        <v>2494.9</v>
      </c>
      <c r="M13" s="7">
        <v>2763.9</v>
      </c>
      <c r="N13" s="7">
        <v>3399.5</v>
      </c>
      <c r="O13" s="7">
        <f>'[1]Table1'!$D$22</f>
        <v>3699.9</v>
      </c>
      <c r="P13" s="12">
        <v>3570.1</v>
      </c>
      <c r="Q13" s="12">
        <v>4108.7</v>
      </c>
      <c r="R13" s="7">
        <v>4376.2</v>
      </c>
      <c r="S13" s="7">
        <v>4356.1</v>
      </c>
      <c r="T13" s="7">
        <v>5573.5</v>
      </c>
      <c r="U13" s="12">
        <v>5892.6</v>
      </c>
      <c r="V13" s="7">
        <v>5750.3</v>
      </c>
      <c r="W13" s="19">
        <v>5537.6</v>
      </c>
      <c r="X13" s="12">
        <v>6752.7</v>
      </c>
      <c r="Y13" s="45">
        <v>8047</v>
      </c>
      <c r="Z13" s="19"/>
    </row>
    <row r="14" spans="3:26" s="3" customFormat="1" ht="31.5">
      <c r="C14" s="26" t="s">
        <v>12</v>
      </c>
      <c r="D14" s="12">
        <v>115</v>
      </c>
      <c r="E14" s="7">
        <v>50.9</v>
      </c>
      <c r="F14" s="7">
        <v>66.3</v>
      </c>
      <c r="G14" s="12">
        <v>131.8</v>
      </c>
      <c r="H14" s="12">
        <v>124.2</v>
      </c>
      <c r="I14" s="7">
        <v>132.4</v>
      </c>
      <c r="J14" s="12">
        <v>52</v>
      </c>
      <c r="K14" s="12">
        <v>51.9</v>
      </c>
      <c r="L14" s="12">
        <v>35.9</v>
      </c>
      <c r="M14" s="7">
        <v>70.4</v>
      </c>
      <c r="N14" s="7">
        <v>93.2</v>
      </c>
      <c r="O14" s="7">
        <f>'[1]Table1'!$D$34</f>
        <v>90.1</v>
      </c>
      <c r="P14" s="12">
        <v>89.4</v>
      </c>
      <c r="Q14" s="12">
        <v>94.9</v>
      </c>
      <c r="R14" s="7">
        <v>69.3</v>
      </c>
      <c r="S14" s="7">
        <v>70.1</v>
      </c>
      <c r="T14" s="7">
        <v>71.6</v>
      </c>
      <c r="U14" s="12">
        <v>73.4</v>
      </c>
      <c r="V14" s="12">
        <v>79.1</v>
      </c>
      <c r="W14" s="19">
        <v>74.4</v>
      </c>
      <c r="X14" s="12">
        <v>86.4</v>
      </c>
      <c r="Y14" s="45">
        <v>126</v>
      </c>
      <c r="Z14" s="19"/>
    </row>
    <row r="15" spans="3:26" s="3" customFormat="1" ht="16.5">
      <c r="C15" s="26" t="s">
        <v>8</v>
      </c>
      <c r="D15" s="12">
        <v>116</v>
      </c>
      <c r="E15" s="7">
        <v>0</v>
      </c>
      <c r="F15" s="7">
        <v>0</v>
      </c>
      <c r="G15" s="12">
        <v>1.9</v>
      </c>
      <c r="H15" s="12">
        <v>0.6</v>
      </c>
      <c r="I15" s="7">
        <v>1.7</v>
      </c>
      <c r="J15" s="12">
        <v>23.1</v>
      </c>
      <c r="K15" s="12">
        <v>91.8</v>
      </c>
      <c r="L15" s="7">
        <v>60</v>
      </c>
      <c r="M15" s="7">
        <v>63.1</v>
      </c>
      <c r="N15" s="7">
        <v>37.6</v>
      </c>
      <c r="O15" s="7">
        <f>'[1]Table1'!$D$41</f>
        <v>33.7</v>
      </c>
      <c r="P15" s="12">
        <v>26.6</v>
      </c>
      <c r="Q15" s="12">
        <v>24.2</v>
      </c>
      <c r="R15" s="7">
        <v>26.5</v>
      </c>
      <c r="S15" s="7">
        <v>526.6</v>
      </c>
      <c r="T15" s="7">
        <v>63.6</v>
      </c>
      <c r="U15" s="12">
        <v>115.4</v>
      </c>
      <c r="V15" s="12">
        <v>-230.3</v>
      </c>
      <c r="W15" s="19">
        <v>-246.39999999999998</v>
      </c>
      <c r="X15" s="12">
        <v>93.6</v>
      </c>
      <c r="Y15" s="45">
        <v>229.1</v>
      </c>
      <c r="Z15" s="19"/>
    </row>
    <row r="16" spans="3:26" s="3" customFormat="1" ht="16.5">
      <c r="C16" s="27" t="s">
        <v>9</v>
      </c>
      <c r="D16" s="5">
        <v>12</v>
      </c>
      <c r="E16" s="8">
        <v>154.8</v>
      </c>
      <c r="F16" s="8">
        <v>222.7</v>
      </c>
      <c r="G16" s="5">
        <v>402.2</v>
      </c>
      <c r="H16" s="5">
        <v>428.8</v>
      </c>
      <c r="I16" s="8">
        <v>502.8</v>
      </c>
      <c r="J16" s="5">
        <v>722.1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5">
        <v>0</v>
      </c>
      <c r="Q16" s="5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20">
        <v>0</v>
      </c>
      <c r="X16" s="8">
        <v>0</v>
      </c>
      <c r="Y16" s="44">
        <v>0</v>
      </c>
      <c r="Z16" s="19"/>
    </row>
    <row r="17" spans="3:26" s="3" customFormat="1" ht="16.5">
      <c r="C17" s="27" t="s">
        <v>13</v>
      </c>
      <c r="D17" s="5">
        <v>13</v>
      </c>
      <c r="E17" s="8">
        <v>22.6</v>
      </c>
      <c r="F17" s="8">
        <v>48.4</v>
      </c>
      <c r="G17" s="5">
        <v>160.1</v>
      </c>
      <c r="H17" s="5">
        <v>104.5</v>
      </c>
      <c r="I17" s="8">
        <v>194</v>
      </c>
      <c r="J17" s="5">
        <v>208.6</v>
      </c>
      <c r="K17" s="5">
        <v>617.1</v>
      </c>
      <c r="L17" s="5">
        <v>387.7</v>
      </c>
      <c r="M17" s="8">
        <v>471.4</v>
      </c>
      <c r="N17" s="8">
        <v>263.1</v>
      </c>
      <c r="O17" s="8">
        <f>'[2]Table1'!$D$52</f>
        <v>323</v>
      </c>
      <c r="P17" s="5">
        <v>238.9</v>
      </c>
      <c r="Q17" s="5">
        <v>278.7</v>
      </c>
      <c r="R17" s="8">
        <v>315.6</v>
      </c>
      <c r="S17" s="8">
        <v>296.8</v>
      </c>
      <c r="T17" s="8">
        <v>289.9</v>
      </c>
      <c r="U17" s="5">
        <v>339.4</v>
      </c>
      <c r="V17" s="12">
        <v>420.2</v>
      </c>
      <c r="W17" s="1">
        <v>409</v>
      </c>
      <c r="X17" s="5">
        <v>343.70000000000005</v>
      </c>
      <c r="Y17" s="44">
        <v>260.9</v>
      </c>
      <c r="Z17" s="19"/>
    </row>
    <row r="18" spans="3:26" s="3" customFormat="1" ht="16.5">
      <c r="C18" s="27" t="s">
        <v>14</v>
      </c>
      <c r="D18" s="5">
        <v>14</v>
      </c>
      <c r="E18" s="8">
        <v>57.4</v>
      </c>
      <c r="F18" s="8">
        <v>59.9</v>
      </c>
      <c r="G18" s="5">
        <v>195.3</v>
      </c>
      <c r="H18" s="5">
        <v>272.4</v>
      </c>
      <c r="I18" s="8">
        <v>466.2</v>
      </c>
      <c r="J18" s="5">
        <v>352.4</v>
      </c>
      <c r="K18" s="5">
        <v>359</v>
      </c>
      <c r="L18" s="5">
        <v>367.6</v>
      </c>
      <c r="M18" s="8">
        <v>357.7</v>
      </c>
      <c r="N18" s="8">
        <v>323.7</v>
      </c>
      <c r="O18" s="8">
        <f>'[1]Table1'!$D$62</f>
        <v>424.09999999999997</v>
      </c>
      <c r="P18" s="5">
        <v>312.9</v>
      </c>
      <c r="Q18" s="5">
        <v>308.9</v>
      </c>
      <c r="R18" s="8">
        <v>305.3</v>
      </c>
      <c r="S18" s="8">
        <v>296.40000000000003</v>
      </c>
      <c r="T18" s="8">
        <v>469.1</v>
      </c>
      <c r="U18" s="5">
        <v>560.3</v>
      </c>
      <c r="V18" s="5">
        <v>589.2</v>
      </c>
      <c r="W18" s="1">
        <v>716.6</v>
      </c>
      <c r="X18" s="5">
        <v>967.1000000000001</v>
      </c>
      <c r="Y18" s="44">
        <v>1212.7</v>
      </c>
      <c r="Z18" s="19"/>
    </row>
    <row r="19" spans="3:26" s="40" customFormat="1" ht="16.5">
      <c r="C19" s="38" t="s">
        <v>15</v>
      </c>
      <c r="D19" s="21">
        <v>2</v>
      </c>
      <c r="E19" s="39">
        <f aca="true" t="shared" si="6" ref="E19:L19">SUM(E20:E27)</f>
        <v>839.7</v>
      </c>
      <c r="F19" s="39">
        <f t="shared" si="6"/>
        <v>915.5999999999999</v>
      </c>
      <c r="G19" s="39">
        <f t="shared" si="6"/>
        <v>1432.2</v>
      </c>
      <c r="H19" s="39">
        <f t="shared" si="6"/>
        <v>2012.7</v>
      </c>
      <c r="I19" s="39">
        <f t="shared" si="6"/>
        <v>2669.4</v>
      </c>
      <c r="J19" s="39">
        <f t="shared" si="6"/>
        <v>3890.0000000000005</v>
      </c>
      <c r="K19" s="39">
        <f t="shared" si="6"/>
        <v>5554.700000000001</v>
      </c>
      <c r="L19" s="39">
        <f t="shared" si="6"/>
        <v>5367.200000000001</v>
      </c>
      <c r="M19" s="39">
        <f aca="true" t="shared" si="7" ref="M19:Y19">SUM(M20:M27)</f>
        <v>5466.499999999999</v>
      </c>
      <c r="N19" s="39">
        <f t="shared" si="7"/>
        <v>5926.9</v>
      </c>
      <c r="O19" s="39">
        <f t="shared" si="7"/>
        <v>6641.5</v>
      </c>
      <c r="P19" s="39">
        <f t="shared" si="7"/>
        <v>6545.599999999999</v>
      </c>
      <c r="Q19" s="39">
        <f t="shared" si="7"/>
        <v>7479.5</v>
      </c>
      <c r="R19" s="39">
        <f t="shared" si="7"/>
        <v>8158</v>
      </c>
      <c r="S19" s="39">
        <f t="shared" si="7"/>
        <v>8741.8</v>
      </c>
      <c r="T19" s="39">
        <f t="shared" si="7"/>
        <v>9372.1</v>
      </c>
      <c r="U19" s="39">
        <f t="shared" si="7"/>
        <v>9543.699999999999</v>
      </c>
      <c r="V19" s="39">
        <f t="shared" si="7"/>
        <v>9975.500000000002</v>
      </c>
      <c r="W19" s="39">
        <f t="shared" si="7"/>
        <v>12533.9</v>
      </c>
      <c r="X19" s="39">
        <f t="shared" si="7"/>
        <v>14196.900000000001</v>
      </c>
      <c r="Y19" s="39">
        <f t="shared" si="7"/>
        <v>15350.2</v>
      </c>
      <c r="Z19" s="19"/>
    </row>
    <row r="20" spans="3:26" s="3" customFormat="1" ht="16.5">
      <c r="C20" s="26" t="s">
        <v>16</v>
      </c>
      <c r="D20" s="12">
        <v>21</v>
      </c>
      <c r="E20" s="7">
        <v>93.9</v>
      </c>
      <c r="F20" s="7">
        <v>131.5</v>
      </c>
      <c r="G20" s="12">
        <v>233</v>
      </c>
      <c r="H20" s="12">
        <v>336.7</v>
      </c>
      <c r="I20" s="7">
        <v>451.5</v>
      </c>
      <c r="J20" s="12">
        <v>603.5</v>
      </c>
      <c r="K20" s="12">
        <v>913.1</v>
      </c>
      <c r="L20" s="12">
        <v>941.6</v>
      </c>
      <c r="M20" s="7">
        <v>993.5</v>
      </c>
      <c r="N20" s="7">
        <v>1012.5</v>
      </c>
      <c r="O20" s="7">
        <f>'[2]Table2'!$D$9</f>
        <v>1049.4</v>
      </c>
      <c r="P20" s="12">
        <v>1187.6</v>
      </c>
      <c r="Q20" s="12">
        <v>1296.2</v>
      </c>
      <c r="R20" s="7">
        <v>1376.8</v>
      </c>
      <c r="S20" s="7">
        <v>1452.3</v>
      </c>
      <c r="T20" s="7">
        <v>1385.4</v>
      </c>
      <c r="U20" s="12">
        <v>1407.6</v>
      </c>
      <c r="V20" s="12">
        <v>1454.7</v>
      </c>
      <c r="W20" s="3">
        <v>1543.1</v>
      </c>
      <c r="X20" s="12">
        <v>1654.8</v>
      </c>
      <c r="Y20" s="46">
        <v>1792.1</v>
      </c>
      <c r="Z20" s="19"/>
    </row>
    <row r="21" spans="3:26" s="3" customFormat="1" ht="16.5">
      <c r="C21" s="26" t="s">
        <v>17</v>
      </c>
      <c r="D21" s="12">
        <v>22</v>
      </c>
      <c r="E21" s="7">
        <v>183.1</v>
      </c>
      <c r="F21" s="7">
        <v>169.3</v>
      </c>
      <c r="G21" s="12">
        <v>319.2</v>
      </c>
      <c r="H21" s="12">
        <v>420.2</v>
      </c>
      <c r="I21" s="7">
        <v>678.5</v>
      </c>
      <c r="J21" s="12">
        <v>1483.8</v>
      </c>
      <c r="K21" s="12">
        <v>1508.7</v>
      </c>
      <c r="L21" s="12">
        <v>879.9</v>
      </c>
      <c r="M21" s="7">
        <v>881.6</v>
      </c>
      <c r="N21" s="7">
        <v>989</v>
      </c>
      <c r="O21" s="7">
        <f>'[2]Table2'!$D$14</f>
        <v>1061</v>
      </c>
      <c r="P21" s="12">
        <v>765.8</v>
      </c>
      <c r="Q21" s="12">
        <v>875.4</v>
      </c>
      <c r="R21" s="7">
        <v>946.2</v>
      </c>
      <c r="S21" s="7">
        <v>1117.8</v>
      </c>
      <c r="T21" s="7">
        <v>1248.5</v>
      </c>
      <c r="U21" s="12">
        <v>1288.3</v>
      </c>
      <c r="V21" s="12">
        <v>1301.9</v>
      </c>
      <c r="W21" s="3">
        <v>1529.1</v>
      </c>
      <c r="X21" s="12">
        <v>1800.1</v>
      </c>
      <c r="Y21" s="46">
        <v>1870.9</v>
      </c>
      <c r="Z21" s="19"/>
    </row>
    <row r="22" spans="3:26" s="3" customFormat="1" ht="16.5">
      <c r="C22" s="36" t="s">
        <v>23</v>
      </c>
      <c r="D22" s="12">
        <v>23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12">
        <v>0</v>
      </c>
      <c r="M22" s="7">
        <v>0</v>
      </c>
      <c r="N22" s="7">
        <v>0</v>
      </c>
      <c r="O22" s="7">
        <v>0</v>
      </c>
      <c r="P22" s="7">
        <v>0</v>
      </c>
      <c r="Q22" s="12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46">
        <v>0</v>
      </c>
      <c r="Z22" s="19"/>
    </row>
    <row r="23" spans="3:26" s="3" customFormat="1" ht="16.5">
      <c r="C23" s="31" t="s">
        <v>18</v>
      </c>
      <c r="D23" s="12">
        <v>24</v>
      </c>
      <c r="E23" s="7">
        <v>146.7</v>
      </c>
      <c r="F23" s="7">
        <v>168.5</v>
      </c>
      <c r="G23" s="12">
        <v>142.4</v>
      </c>
      <c r="H23" s="12">
        <v>120.1</v>
      </c>
      <c r="I23" s="7">
        <v>100.5</v>
      </c>
      <c r="J23" s="12">
        <v>97.4</v>
      </c>
      <c r="K23" s="12">
        <v>119.3</v>
      </c>
      <c r="L23" s="12">
        <v>167.2</v>
      </c>
      <c r="M23" s="7">
        <v>200.7</v>
      </c>
      <c r="N23" s="7">
        <v>282.7</v>
      </c>
      <c r="O23" s="7">
        <f>'[2]Table2'!$D$16</f>
        <v>248.3</v>
      </c>
      <c r="P23" s="12">
        <v>233</v>
      </c>
      <c r="Q23" s="12">
        <v>244.9</v>
      </c>
      <c r="R23" s="7">
        <v>326.6</v>
      </c>
      <c r="S23" s="7">
        <v>397.7</v>
      </c>
      <c r="T23" s="7">
        <v>476.6</v>
      </c>
      <c r="U23" s="12">
        <v>513</v>
      </c>
      <c r="V23" s="12">
        <v>604.5</v>
      </c>
      <c r="W23" s="3">
        <v>763.7</v>
      </c>
      <c r="X23" s="12">
        <v>790.5</v>
      </c>
      <c r="Y23" s="46">
        <v>746.8</v>
      </c>
      <c r="Z23" s="19"/>
    </row>
    <row r="24" spans="3:26" s="3" customFormat="1" ht="16.5">
      <c r="C24" s="31" t="s">
        <v>19</v>
      </c>
      <c r="D24" s="12">
        <v>25</v>
      </c>
      <c r="E24" s="7">
        <v>92</v>
      </c>
      <c r="F24" s="7">
        <v>57</v>
      </c>
      <c r="G24" s="12">
        <v>112.7</v>
      </c>
      <c r="H24" s="12">
        <v>421.5</v>
      </c>
      <c r="I24" s="7">
        <v>419</v>
      </c>
      <c r="J24" s="12">
        <v>267.3</v>
      </c>
      <c r="K24" s="12">
        <v>362.5</v>
      </c>
      <c r="L24" s="12">
        <v>447.3</v>
      </c>
      <c r="M24" s="7">
        <v>196.3</v>
      </c>
      <c r="N24" s="7">
        <v>196.7</v>
      </c>
      <c r="O24" s="7">
        <f>'[2]Table2'!$D$20</f>
        <v>253.1</v>
      </c>
      <c r="P24" s="12">
        <v>242.6</v>
      </c>
      <c r="Q24" s="12">
        <v>274.5</v>
      </c>
      <c r="R24" s="7">
        <v>245.7</v>
      </c>
      <c r="S24" s="7">
        <v>359.3</v>
      </c>
      <c r="T24" s="7">
        <v>541.4</v>
      </c>
      <c r="U24" s="12">
        <v>444.7</v>
      </c>
      <c r="V24" s="12">
        <v>578</v>
      </c>
      <c r="W24" s="3">
        <v>1024.1000000000001</v>
      </c>
      <c r="X24" s="12">
        <v>1022.6999999999999</v>
      </c>
      <c r="Y24" s="46">
        <v>1210.4</v>
      </c>
      <c r="Z24" s="19"/>
    </row>
    <row r="25" spans="3:26" s="3" customFormat="1" ht="16.5">
      <c r="C25" s="31" t="s">
        <v>20</v>
      </c>
      <c r="D25" s="12">
        <v>26</v>
      </c>
      <c r="E25" s="7">
        <v>65.1</v>
      </c>
      <c r="F25" s="7">
        <v>69.8</v>
      </c>
      <c r="G25" s="12">
        <v>128.2</v>
      </c>
      <c r="H25" s="12">
        <v>181.4</v>
      </c>
      <c r="I25" s="7">
        <v>222.7</v>
      </c>
      <c r="J25" s="12">
        <v>197.3</v>
      </c>
      <c r="K25" s="12">
        <v>858.9</v>
      </c>
      <c r="L25" s="12">
        <v>861.2</v>
      </c>
      <c r="M25" s="7">
        <v>1099.6</v>
      </c>
      <c r="N25" s="7">
        <v>1220.1</v>
      </c>
      <c r="O25" s="7">
        <f>'[2]Table2'!$D$23</f>
        <v>1285.8999999999999</v>
      </c>
      <c r="P25" s="12">
        <v>1083.3</v>
      </c>
      <c r="Q25" s="12">
        <v>1067.8</v>
      </c>
      <c r="R25" s="7">
        <v>1271.4</v>
      </c>
      <c r="S25" s="7">
        <v>935.1</v>
      </c>
      <c r="T25" s="7">
        <v>968.6</v>
      </c>
      <c r="U25" s="12">
        <v>1282.7</v>
      </c>
      <c r="V25" s="12">
        <v>687.0999999999999</v>
      </c>
      <c r="W25" s="3">
        <v>768.3000000000001</v>
      </c>
      <c r="X25" s="12">
        <v>739.4000000000001</v>
      </c>
      <c r="Y25" s="46">
        <v>1040.1</v>
      </c>
      <c r="Z25" s="19"/>
    </row>
    <row r="26" spans="3:26" s="3" customFormat="1" ht="16.5">
      <c r="C26" s="31" t="s">
        <v>21</v>
      </c>
      <c r="D26" s="12">
        <v>27</v>
      </c>
      <c r="E26" s="7">
        <v>258.9</v>
      </c>
      <c r="F26" s="7">
        <v>319.5</v>
      </c>
      <c r="G26" s="12">
        <v>480.5</v>
      </c>
      <c r="H26" s="12">
        <v>466</v>
      </c>
      <c r="I26" s="7">
        <v>597.2</v>
      </c>
      <c r="J26" s="12">
        <v>892.5</v>
      </c>
      <c r="K26" s="12">
        <v>1286.1</v>
      </c>
      <c r="L26" s="12">
        <v>1419.9</v>
      </c>
      <c r="M26" s="7">
        <v>1481.1</v>
      </c>
      <c r="N26" s="7">
        <v>1540.9</v>
      </c>
      <c r="O26" s="7">
        <f>'[2]Table2'!$D$33</f>
        <v>1710.3</v>
      </c>
      <c r="P26" s="12">
        <v>2083</v>
      </c>
      <c r="Q26" s="12">
        <v>2547.7</v>
      </c>
      <c r="R26" s="7">
        <v>2802.4</v>
      </c>
      <c r="S26" s="7">
        <v>3150.1</v>
      </c>
      <c r="T26" s="7">
        <v>3324.3</v>
      </c>
      <c r="U26" s="12">
        <v>3501.3</v>
      </c>
      <c r="V26" s="12">
        <v>3946.6</v>
      </c>
      <c r="W26" s="3">
        <v>5343.2</v>
      </c>
      <c r="X26" s="12">
        <v>6082.6</v>
      </c>
      <c r="Y26" s="46">
        <v>6052.1</v>
      </c>
      <c r="Z26" s="19"/>
    </row>
    <row r="27" spans="3:26" s="3" customFormat="1" ht="16.5">
      <c r="C27" s="31" t="s">
        <v>22</v>
      </c>
      <c r="D27" s="12">
        <v>28</v>
      </c>
      <c r="E27" s="7">
        <v>0</v>
      </c>
      <c r="F27" s="7">
        <v>0</v>
      </c>
      <c r="G27" s="12">
        <v>16.2</v>
      </c>
      <c r="H27" s="12">
        <v>66.8</v>
      </c>
      <c r="I27" s="7">
        <v>200</v>
      </c>
      <c r="J27" s="12">
        <v>348.2</v>
      </c>
      <c r="K27" s="12">
        <v>506.1</v>
      </c>
      <c r="L27" s="12">
        <v>650.1</v>
      </c>
      <c r="M27" s="7">
        <v>613.7</v>
      </c>
      <c r="N27" s="7">
        <v>685</v>
      </c>
      <c r="O27" s="7">
        <f>'[2]Table2'!$D$37</f>
        <v>1033.5</v>
      </c>
      <c r="P27" s="12">
        <v>950.3</v>
      </c>
      <c r="Q27" s="12">
        <v>1173</v>
      </c>
      <c r="R27" s="7">
        <v>1188.9</v>
      </c>
      <c r="S27" s="7">
        <v>1329.5</v>
      </c>
      <c r="T27" s="7">
        <v>1427.3</v>
      </c>
      <c r="U27" s="7">
        <v>1106.1</v>
      </c>
      <c r="V27" s="12">
        <v>1402.7</v>
      </c>
      <c r="W27" s="3">
        <v>1562.4</v>
      </c>
      <c r="X27" s="12">
        <v>2106.8</v>
      </c>
      <c r="Y27" s="46">
        <v>2637.8</v>
      </c>
      <c r="Z27" s="19"/>
    </row>
    <row r="28" spans="3:26" s="40" customFormat="1" ht="23.25" customHeight="1">
      <c r="C28" s="41" t="s">
        <v>24</v>
      </c>
      <c r="D28" s="21"/>
      <c r="E28" s="39">
        <f aca="true" t="shared" si="8" ref="E28:L28">E8-E19</f>
        <v>-37</v>
      </c>
      <c r="F28" s="39">
        <f t="shared" si="8"/>
        <v>17.700000000000045</v>
      </c>
      <c r="G28" s="39">
        <f t="shared" si="8"/>
        <v>300.6999999999996</v>
      </c>
      <c r="H28" s="39">
        <f t="shared" si="8"/>
        <v>200.29999999999995</v>
      </c>
      <c r="I28" s="39">
        <f t="shared" si="8"/>
        <v>623.8999999999996</v>
      </c>
      <c r="J28" s="39">
        <f t="shared" si="8"/>
        <v>403.599999999999</v>
      </c>
      <c r="K28" s="39">
        <f t="shared" si="8"/>
        <v>-37.00000000000091</v>
      </c>
      <c r="L28" s="39">
        <f t="shared" si="8"/>
        <v>-450.2000000000007</v>
      </c>
      <c r="M28" s="39">
        <f aca="true" t="shared" si="9" ref="M28:Y28">M8-M19</f>
        <v>-45</v>
      </c>
      <c r="N28" s="39">
        <f t="shared" si="9"/>
        <v>461.90000000000055</v>
      </c>
      <c r="O28" s="39">
        <f t="shared" si="9"/>
        <v>416.7000000000007</v>
      </c>
      <c r="P28" s="39">
        <f t="shared" si="9"/>
        <v>293.89999999999964</v>
      </c>
      <c r="Q28" s="39">
        <f t="shared" si="9"/>
        <v>-44.900000000001455</v>
      </c>
      <c r="R28" s="39">
        <f t="shared" si="9"/>
        <v>12.50000000000091</v>
      </c>
      <c r="S28" s="39">
        <f t="shared" si="9"/>
        <v>-161.79999999999927</v>
      </c>
      <c r="T28" s="39">
        <f t="shared" si="9"/>
        <v>378.2000000000007</v>
      </c>
      <c r="U28" s="39">
        <f t="shared" si="9"/>
        <v>1051.8999999999996</v>
      </c>
      <c r="V28" s="39">
        <f t="shared" si="9"/>
        <v>699.5</v>
      </c>
      <c r="W28" s="39">
        <f t="shared" si="9"/>
        <v>-2043.4999999999982</v>
      </c>
      <c r="X28" s="39">
        <f t="shared" si="9"/>
        <v>-1446.6000000000004</v>
      </c>
      <c r="Y28" s="39">
        <f t="shared" si="9"/>
        <v>1100.0999999999985</v>
      </c>
      <c r="Z28" s="19"/>
    </row>
    <row r="29" spans="3:26" s="3" customFormat="1" ht="16.5">
      <c r="C29" s="35" t="s">
        <v>25</v>
      </c>
      <c r="D29" s="5">
        <v>31</v>
      </c>
      <c r="E29" s="8">
        <v>100</v>
      </c>
      <c r="F29" s="5">
        <v>94.2</v>
      </c>
      <c r="G29" s="5">
        <v>248.1</v>
      </c>
      <c r="H29" s="5">
        <v>23.1</v>
      </c>
      <c r="I29" s="11">
        <v>278.7</v>
      </c>
      <c r="J29" s="13">
        <v>274</v>
      </c>
      <c r="K29" s="13">
        <v>324.7</v>
      </c>
      <c r="L29" s="5">
        <v>746.8</v>
      </c>
      <c r="M29" s="8">
        <v>873.6</v>
      </c>
      <c r="N29" s="5">
        <v>755.8</v>
      </c>
      <c r="O29" s="8">
        <f>'[2]StatementII'!$D$34</f>
        <v>537.7</v>
      </c>
      <c r="P29" s="5">
        <v>690.2</v>
      </c>
      <c r="Q29" s="5">
        <v>617.7</v>
      </c>
      <c r="R29" s="8">
        <v>392.8</v>
      </c>
      <c r="S29" s="8">
        <v>416.1</v>
      </c>
      <c r="T29" s="8">
        <v>874.2</v>
      </c>
      <c r="U29" s="8">
        <v>1811.2</v>
      </c>
      <c r="V29" s="5">
        <v>2162.9</v>
      </c>
      <c r="W29" s="20">
        <v>2220.9</v>
      </c>
      <c r="X29" s="5">
        <v>2331</v>
      </c>
      <c r="Y29" s="47">
        <v>3101.5</v>
      </c>
      <c r="Z29" s="19"/>
    </row>
    <row r="30" spans="3:26" s="40" customFormat="1" ht="37.5" customHeight="1">
      <c r="C30" s="42" t="s">
        <v>26</v>
      </c>
      <c r="D30" s="21"/>
      <c r="E30" s="39">
        <f aca="true" t="shared" si="10" ref="E30:Y30">E8-E19-E29</f>
        <v>-137</v>
      </c>
      <c r="F30" s="39">
        <f t="shared" si="10"/>
        <v>-76.49999999999996</v>
      </c>
      <c r="G30" s="39">
        <f t="shared" si="10"/>
        <v>52.599999999999596</v>
      </c>
      <c r="H30" s="39">
        <f t="shared" si="10"/>
        <v>177.19999999999996</v>
      </c>
      <c r="I30" s="39">
        <f t="shared" si="10"/>
        <v>345.19999999999965</v>
      </c>
      <c r="J30" s="39">
        <f t="shared" si="10"/>
        <v>129.599999999999</v>
      </c>
      <c r="K30" s="39">
        <f t="shared" si="10"/>
        <v>-361.7000000000009</v>
      </c>
      <c r="L30" s="39">
        <f t="shared" si="10"/>
        <v>-1197.0000000000007</v>
      </c>
      <c r="M30" s="39">
        <f t="shared" si="10"/>
        <v>-918.6</v>
      </c>
      <c r="N30" s="39">
        <f t="shared" si="10"/>
        <v>-293.8999999999994</v>
      </c>
      <c r="O30" s="39">
        <f t="shared" si="10"/>
        <v>-120.99999999999932</v>
      </c>
      <c r="P30" s="39">
        <f t="shared" si="10"/>
        <v>-396.3000000000004</v>
      </c>
      <c r="Q30" s="39">
        <f t="shared" si="10"/>
        <v>-662.6000000000015</v>
      </c>
      <c r="R30" s="39">
        <f t="shared" si="10"/>
        <v>-380.2999999999991</v>
      </c>
      <c r="S30" s="39">
        <f t="shared" si="10"/>
        <v>-577.8999999999993</v>
      </c>
      <c r="T30" s="39">
        <f t="shared" si="10"/>
        <v>-495.9999999999993</v>
      </c>
      <c r="U30" s="39">
        <f t="shared" si="10"/>
        <v>-759.3000000000004</v>
      </c>
      <c r="V30" s="39">
        <f t="shared" si="10"/>
        <v>-1463.4</v>
      </c>
      <c r="W30" s="39">
        <f t="shared" si="10"/>
        <v>-4264.399999999998</v>
      </c>
      <c r="X30" s="39">
        <f t="shared" si="10"/>
        <v>-3777.6000000000004</v>
      </c>
      <c r="Y30" s="39">
        <f t="shared" si="10"/>
        <v>-2001.4000000000015</v>
      </c>
      <c r="Z30" s="19"/>
    </row>
    <row r="31" spans="3:26" s="3" customFormat="1" ht="16.5">
      <c r="C31" s="28" t="s">
        <v>27</v>
      </c>
      <c r="D31" s="5">
        <v>32</v>
      </c>
      <c r="E31" s="8">
        <f aca="true" t="shared" si="11" ref="E31:M31">SUM(E32:E38)</f>
        <v>-4.5</v>
      </c>
      <c r="F31" s="8">
        <f t="shared" si="11"/>
        <v>64.2</v>
      </c>
      <c r="G31" s="8">
        <f t="shared" si="11"/>
        <v>93.6</v>
      </c>
      <c r="H31" s="8">
        <f t="shared" si="11"/>
        <v>110.7</v>
      </c>
      <c r="I31" s="8">
        <f t="shared" si="11"/>
        <v>264.4</v>
      </c>
      <c r="J31" s="8">
        <f t="shared" si="11"/>
        <v>144.1</v>
      </c>
      <c r="K31" s="8">
        <f t="shared" si="11"/>
        <v>600.5</v>
      </c>
      <c r="L31" s="8">
        <f t="shared" si="11"/>
        <v>-499.50000000000006</v>
      </c>
      <c r="M31" s="8">
        <f t="shared" si="11"/>
        <v>357.4</v>
      </c>
      <c r="N31" s="8">
        <f aca="true" t="shared" si="12" ref="N31:S31">SUM(N32:N38)</f>
        <v>289.3</v>
      </c>
      <c r="O31" s="8">
        <f t="shared" si="12"/>
        <v>487.8</v>
      </c>
      <c r="P31" s="8">
        <f t="shared" si="12"/>
        <v>-172.20000000000005</v>
      </c>
      <c r="Q31" s="8">
        <f t="shared" si="12"/>
        <v>347.4</v>
      </c>
      <c r="R31" s="8">
        <f t="shared" si="12"/>
        <v>560.9</v>
      </c>
      <c r="S31" s="8">
        <f t="shared" si="12"/>
        <v>488.70000000000005</v>
      </c>
      <c r="T31" s="8">
        <f aca="true" t="shared" si="13" ref="T31:Y31">SUM(T32:T38)</f>
        <v>640.2</v>
      </c>
      <c r="U31" s="8">
        <f t="shared" si="13"/>
        <v>365.20000000000005</v>
      </c>
      <c r="V31" s="8">
        <f t="shared" si="13"/>
        <v>-87.19999999999999</v>
      </c>
      <c r="W31" s="8">
        <f t="shared" si="13"/>
        <v>2082</v>
      </c>
      <c r="X31" s="8">
        <f t="shared" si="13"/>
        <v>-1272.8000000000002</v>
      </c>
      <c r="Y31" s="8">
        <f t="shared" si="13"/>
        <v>711.4</v>
      </c>
      <c r="Z31" s="19"/>
    </row>
    <row r="32" spans="3:26" s="1" customFormat="1" ht="16.5">
      <c r="C32" s="27" t="s">
        <v>28</v>
      </c>
      <c r="D32" s="5">
        <v>3202</v>
      </c>
      <c r="E32" s="8">
        <f>SUM(E40,E48)</f>
        <v>-43.7</v>
      </c>
      <c r="F32" s="8">
        <f>SUM(F40,F48)</f>
        <v>10.5</v>
      </c>
      <c r="G32" s="8">
        <f>SUM(G40,G48)</f>
        <v>34.8</v>
      </c>
      <c r="H32" s="8">
        <f>SUM(H40,H48)</f>
        <v>84.9</v>
      </c>
      <c r="I32" s="8">
        <v>104.5</v>
      </c>
      <c r="J32" s="5">
        <v>87.8</v>
      </c>
      <c r="K32" s="5">
        <v>416.2</v>
      </c>
      <c r="L32" s="5">
        <v>-402.70000000000005</v>
      </c>
      <c r="M32" s="8">
        <v>109</v>
      </c>
      <c r="N32" s="8">
        <f aca="true" t="shared" si="14" ref="N32:S32">SUM(N40,N48)</f>
        <v>3</v>
      </c>
      <c r="O32" s="8">
        <f t="shared" si="14"/>
        <v>178.5</v>
      </c>
      <c r="P32" s="8">
        <f t="shared" si="14"/>
        <v>-386.8</v>
      </c>
      <c r="Q32" s="8">
        <f t="shared" si="14"/>
        <v>147.3</v>
      </c>
      <c r="R32" s="8">
        <f t="shared" si="14"/>
        <v>188</v>
      </c>
      <c r="S32" s="8">
        <f t="shared" si="14"/>
        <v>81.80000000000007</v>
      </c>
      <c r="T32" s="8">
        <f aca="true" t="shared" si="15" ref="T32:W38">SUM(T40,T48)</f>
        <v>-146.2</v>
      </c>
      <c r="U32" s="8">
        <f t="shared" si="15"/>
        <v>103.20000000000005</v>
      </c>
      <c r="V32" s="8">
        <f t="shared" si="15"/>
        <v>-217.5</v>
      </c>
      <c r="W32" s="8">
        <f t="shared" si="15"/>
        <v>1867.7</v>
      </c>
      <c r="X32" s="8">
        <f>SUM(X40,X48)</f>
        <v>-1429.8000000000002</v>
      </c>
      <c r="Y32" s="8">
        <f>SUM(Y40,Y48)</f>
        <v>366.2</v>
      </c>
      <c r="Z32" s="19"/>
    </row>
    <row r="33" spans="3:26" s="1" customFormat="1" ht="32.25">
      <c r="C33" s="27" t="s">
        <v>29</v>
      </c>
      <c r="D33" s="5">
        <v>3203</v>
      </c>
      <c r="E33" s="8">
        <f aca="true" t="shared" si="16" ref="E33:F38">SUM(E41,E49)</f>
        <v>0</v>
      </c>
      <c r="F33" s="8">
        <f t="shared" si="16"/>
        <v>0</v>
      </c>
      <c r="G33" s="8">
        <f aca="true" t="shared" si="17" ref="G33:H38">SUM(G41,G49)</f>
        <v>0</v>
      </c>
      <c r="H33" s="8">
        <f t="shared" si="17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aca="true" t="shared" si="18" ref="N33:N38">SUM(N41,N49)</f>
        <v>0</v>
      </c>
      <c r="O33" s="8">
        <f aca="true" t="shared" si="19" ref="O33:P38">SUM(O41,O49)</f>
        <v>0</v>
      </c>
      <c r="P33" s="8">
        <f t="shared" si="19"/>
        <v>0</v>
      </c>
      <c r="Q33" s="8">
        <f aca="true" t="shared" si="20" ref="Q33:R38">SUM(Q41,Q49)</f>
        <v>0</v>
      </c>
      <c r="R33" s="8">
        <f t="shared" si="20"/>
        <v>0</v>
      </c>
      <c r="S33" s="8">
        <f aca="true" t="shared" si="21" ref="S33:S38">SUM(S41,S49)</f>
        <v>0</v>
      </c>
      <c r="T33" s="8">
        <f t="shared" si="15"/>
        <v>0</v>
      </c>
      <c r="U33" s="8">
        <f t="shared" si="15"/>
        <v>0</v>
      </c>
      <c r="V33" s="8">
        <v>0</v>
      </c>
      <c r="W33" s="8">
        <v>0</v>
      </c>
      <c r="X33" s="8">
        <v>0</v>
      </c>
      <c r="Y33" s="8">
        <v>0</v>
      </c>
      <c r="Z33" s="19"/>
    </row>
    <row r="34" spans="3:26" s="1" customFormat="1" ht="16.5">
      <c r="C34" s="27" t="s">
        <v>30</v>
      </c>
      <c r="D34" s="5">
        <v>3204</v>
      </c>
      <c r="E34" s="8">
        <f t="shared" si="16"/>
        <v>47.2</v>
      </c>
      <c r="F34" s="8">
        <f t="shared" si="16"/>
        <v>53.7</v>
      </c>
      <c r="G34" s="8">
        <f t="shared" si="17"/>
        <v>58.8</v>
      </c>
      <c r="H34" s="8">
        <f t="shared" si="17"/>
        <v>25.8</v>
      </c>
      <c r="I34" s="8">
        <v>159.9</v>
      </c>
      <c r="J34" s="5">
        <v>56.3</v>
      </c>
      <c r="K34" s="5">
        <v>125.5</v>
      </c>
      <c r="L34" s="5">
        <v>64.69999999999999</v>
      </c>
      <c r="M34" s="8">
        <v>165.8</v>
      </c>
      <c r="N34" s="8">
        <f t="shared" si="18"/>
        <v>286.3</v>
      </c>
      <c r="O34" s="8">
        <f t="shared" si="19"/>
        <v>309.3</v>
      </c>
      <c r="P34" s="8">
        <f t="shared" si="19"/>
        <v>78.6</v>
      </c>
      <c r="Q34" s="8">
        <f t="shared" si="20"/>
        <v>33.7</v>
      </c>
      <c r="R34" s="8">
        <f t="shared" si="20"/>
        <v>109.29999999999998</v>
      </c>
      <c r="S34" s="8">
        <f t="shared" si="21"/>
        <v>197.7</v>
      </c>
      <c r="T34" s="8">
        <f t="shared" si="15"/>
        <v>213.5</v>
      </c>
      <c r="U34" s="8">
        <f t="shared" si="15"/>
        <v>143.5</v>
      </c>
      <c r="V34" s="8">
        <f t="shared" si="15"/>
        <v>130.3</v>
      </c>
      <c r="W34" s="8">
        <f t="shared" si="15"/>
        <v>214.3</v>
      </c>
      <c r="X34" s="8">
        <f aca="true" t="shared" si="22" ref="X34:Y38">SUM(X42,X50)</f>
        <v>157</v>
      </c>
      <c r="Y34" s="8">
        <f t="shared" si="22"/>
        <v>345.2</v>
      </c>
      <c r="Z34" s="19"/>
    </row>
    <row r="35" spans="3:26" s="1" customFormat="1" ht="20.25" customHeight="1">
      <c r="C35" s="27" t="s">
        <v>31</v>
      </c>
      <c r="D35" s="5">
        <v>3205</v>
      </c>
      <c r="E35" s="8">
        <f t="shared" si="16"/>
        <v>-8</v>
      </c>
      <c r="F35" s="8">
        <f t="shared" si="16"/>
        <v>0</v>
      </c>
      <c r="G35" s="8">
        <f t="shared" si="17"/>
        <v>0</v>
      </c>
      <c r="H35" s="8">
        <f t="shared" si="17"/>
        <v>0</v>
      </c>
      <c r="I35" s="8">
        <v>0</v>
      </c>
      <c r="J35" s="8">
        <v>0</v>
      </c>
      <c r="K35" s="8">
        <v>58.8</v>
      </c>
      <c r="L35" s="5">
        <v>-161.5</v>
      </c>
      <c r="M35" s="8">
        <v>82.6</v>
      </c>
      <c r="N35" s="8">
        <f t="shared" si="18"/>
        <v>0</v>
      </c>
      <c r="O35" s="8">
        <f t="shared" si="19"/>
        <v>0</v>
      </c>
      <c r="P35" s="8">
        <f t="shared" si="19"/>
        <v>158.6</v>
      </c>
      <c r="Q35" s="8">
        <f t="shared" si="20"/>
        <v>166.4</v>
      </c>
      <c r="R35" s="8">
        <f t="shared" si="20"/>
        <v>263.6</v>
      </c>
      <c r="S35" s="8">
        <f t="shared" si="21"/>
        <v>209.20000000000002</v>
      </c>
      <c r="T35" s="8">
        <f t="shared" si="15"/>
        <v>572.9</v>
      </c>
      <c r="U35" s="8">
        <f t="shared" si="15"/>
        <v>118.5</v>
      </c>
      <c r="V35" s="8">
        <f t="shared" si="15"/>
        <v>0</v>
      </c>
      <c r="W35" s="8">
        <f t="shared" si="15"/>
        <v>0</v>
      </c>
      <c r="X35" s="8">
        <f t="shared" si="22"/>
        <v>0</v>
      </c>
      <c r="Y35" s="8">
        <f t="shared" si="22"/>
        <v>0</v>
      </c>
      <c r="Z35" s="19"/>
    </row>
    <row r="36" spans="3:26" s="1" customFormat="1" ht="32.25">
      <c r="C36" s="27" t="s">
        <v>32</v>
      </c>
      <c r="D36" s="5">
        <v>3206</v>
      </c>
      <c r="E36" s="8">
        <f t="shared" si="16"/>
        <v>0</v>
      </c>
      <c r="F36" s="8">
        <f t="shared" si="16"/>
        <v>0</v>
      </c>
      <c r="G36" s="8">
        <f t="shared" si="17"/>
        <v>0</v>
      </c>
      <c r="H36" s="8">
        <f t="shared" si="17"/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t="shared" si="18"/>
        <v>0</v>
      </c>
      <c r="O36" s="8">
        <f t="shared" si="19"/>
        <v>0</v>
      </c>
      <c r="P36" s="8">
        <f t="shared" si="19"/>
        <v>0</v>
      </c>
      <c r="Q36" s="8">
        <f t="shared" si="20"/>
        <v>0</v>
      </c>
      <c r="R36" s="8">
        <f t="shared" si="20"/>
        <v>0</v>
      </c>
      <c r="S36" s="8">
        <f t="shared" si="21"/>
        <v>0</v>
      </c>
      <c r="T36" s="8">
        <f t="shared" si="15"/>
        <v>0</v>
      </c>
      <c r="U36" s="8">
        <f t="shared" si="15"/>
        <v>0</v>
      </c>
      <c r="V36" s="8">
        <f t="shared" si="15"/>
        <v>0</v>
      </c>
      <c r="W36" s="8">
        <f t="shared" si="15"/>
        <v>0</v>
      </c>
      <c r="X36" s="8">
        <f t="shared" si="22"/>
        <v>0</v>
      </c>
      <c r="Y36" s="8">
        <f t="shared" si="22"/>
        <v>0</v>
      </c>
      <c r="Z36" s="19"/>
    </row>
    <row r="37" spans="3:26" s="1" customFormat="1" ht="32.25">
      <c r="C37" s="27" t="s">
        <v>33</v>
      </c>
      <c r="D37" s="5">
        <v>3207</v>
      </c>
      <c r="E37" s="8">
        <f t="shared" si="16"/>
        <v>0</v>
      </c>
      <c r="F37" s="8">
        <f t="shared" si="16"/>
        <v>0</v>
      </c>
      <c r="G37" s="8">
        <f t="shared" si="17"/>
        <v>0</v>
      </c>
      <c r="H37" s="8">
        <f t="shared" si="17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 t="shared" si="18"/>
        <v>0</v>
      </c>
      <c r="O37" s="8">
        <f t="shared" si="19"/>
        <v>0</v>
      </c>
      <c r="P37" s="8">
        <f t="shared" si="19"/>
        <v>0</v>
      </c>
      <c r="Q37" s="8">
        <f t="shared" si="20"/>
        <v>0</v>
      </c>
      <c r="R37" s="8">
        <f t="shared" si="20"/>
        <v>0</v>
      </c>
      <c r="S37" s="8">
        <f t="shared" si="21"/>
        <v>0</v>
      </c>
      <c r="T37" s="8">
        <f t="shared" si="15"/>
        <v>0</v>
      </c>
      <c r="U37" s="8">
        <f t="shared" si="15"/>
        <v>0</v>
      </c>
      <c r="V37" s="8">
        <f>SUM(V45,V53)</f>
        <v>0</v>
      </c>
      <c r="W37" s="8">
        <f>SUM(W45,W53)</f>
        <v>0</v>
      </c>
      <c r="X37" s="8">
        <f t="shared" si="22"/>
        <v>0</v>
      </c>
      <c r="Y37" s="8">
        <f t="shared" si="22"/>
        <v>0</v>
      </c>
      <c r="Z37" s="19"/>
    </row>
    <row r="38" spans="3:26" s="1" customFormat="1" ht="16.5">
      <c r="C38" s="27" t="s">
        <v>34</v>
      </c>
      <c r="D38" s="5">
        <v>3208</v>
      </c>
      <c r="E38" s="8">
        <f t="shared" si="16"/>
        <v>0</v>
      </c>
      <c r="F38" s="8">
        <f t="shared" si="16"/>
        <v>0</v>
      </c>
      <c r="G38" s="8">
        <f t="shared" si="17"/>
        <v>0</v>
      </c>
      <c r="H38" s="8">
        <f t="shared" si="17"/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 t="shared" si="18"/>
        <v>0</v>
      </c>
      <c r="O38" s="8">
        <f t="shared" si="19"/>
        <v>0</v>
      </c>
      <c r="P38" s="8">
        <f t="shared" si="19"/>
        <v>-22.6</v>
      </c>
      <c r="Q38" s="8">
        <f t="shared" si="20"/>
        <v>0</v>
      </c>
      <c r="R38" s="8">
        <f t="shared" si="20"/>
        <v>0</v>
      </c>
      <c r="S38" s="8">
        <f t="shared" si="21"/>
        <v>0</v>
      </c>
      <c r="T38" s="8">
        <f t="shared" si="15"/>
        <v>0</v>
      </c>
      <c r="U38" s="8">
        <f t="shared" si="15"/>
        <v>0</v>
      </c>
      <c r="V38" s="8">
        <f>SUM(V46,V54)</f>
        <v>0</v>
      </c>
      <c r="W38" s="8">
        <f>SUM(W46,W54)</f>
        <v>0</v>
      </c>
      <c r="X38" s="8">
        <f t="shared" si="22"/>
        <v>0</v>
      </c>
      <c r="Y38" s="8">
        <f t="shared" si="22"/>
        <v>0</v>
      </c>
      <c r="Z38" s="19"/>
    </row>
    <row r="39" spans="3:26" s="3" customFormat="1" ht="16.5">
      <c r="C39" s="27" t="s">
        <v>35</v>
      </c>
      <c r="D39" s="5">
        <v>321</v>
      </c>
      <c r="E39" s="5">
        <f aca="true" t="shared" si="23" ref="E39:N39">SUM(E40:E46)</f>
        <v>-4.5</v>
      </c>
      <c r="F39" s="5">
        <f t="shared" si="23"/>
        <v>64.2</v>
      </c>
      <c r="G39" s="5">
        <f>SUM(G40:G46)</f>
        <v>93.6</v>
      </c>
      <c r="H39" s="5">
        <f>SUM(H40:H46)</f>
        <v>110.7</v>
      </c>
      <c r="I39" s="5">
        <f t="shared" si="23"/>
        <v>264.4</v>
      </c>
      <c r="J39" s="5">
        <f t="shared" si="23"/>
        <v>144.1</v>
      </c>
      <c r="K39" s="5">
        <f t="shared" si="23"/>
        <v>600.5</v>
      </c>
      <c r="L39" s="5">
        <f t="shared" si="23"/>
        <v>-499.50000000000006</v>
      </c>
      <c r="M39" s="5">
        <f t="shared" si="23"/>
        <v>357.4</v>
      </c>
      <c r="N39" s="8">
        <f t="shared" si="23"/>
        <v>289.3</v>
      </c>
      <c r="O39" s="8">
        <f aca="true" t="shared" si="24" ref="O39:Y39">SUM(O40:O46)</f>
        <v>487.8</v>
      </c>
      <c r="P39" s="8">
        <f t="shared" si="24"/>
        <v>-172.20000000000005</v>
      </c>
      <c r="Q39" s="8">
        <f t="shared" si="24"/>
        <v>347.4</v>
      </c>
      <c r="R39" s="8">
        <f t="shared" si="24"/>
        <v>560.9</v>
      </c>
      <c r="S39" s="8">
        <f t="shared" si="24"/>
        <v>488.70000000000005</v>
      </c>
      <c r="T39" s="8">
        <f t="shared" si="24"/>
        <v>640.2</v>
      </c>
      <c r="U39" s="8">
        <f t="shared" si="24"/>
        <v>365.20000000000005</v>
      </c>
      <c r="V39" s="8">
        <f t="shared" si="24"/>
        <v>-87.19999999999999</v>
      </c>
      <c r="W39" s="8">
        <f t="shared" si="24"/>
        <v>2082</v>
      </c>
      <c r="X39" s="8">
        <f t="shared" si="24"/>
        <v>-1272.8000000000002</v>
      </c>
      <c r="Y39" s="8">
        <f t="shared" si="24"/>
        <v>711.4</v>
      </c>
      <c r="Z39" s="19"/>
    </row>
    <row r="40" spans="3:26" s="3" customFormat="1" ht="16.5">
      <c r="C40" s="26" t="s">
        <v>36</v>
      </c>
      <c r="D40" s="12">
        <v>3212</v>
      </c>
      <c r="E40" s="7">
        <v>-43.7</v>
      </c>
      <c r="F40" s="7">
        <v>10.5</v>
      </c>
      <c r="G40" s="12">
        <v>34.8</v>
      </c>
      <c r="H40" s="12">
        <v>84.9</v>
      </c>
      <c r="I40" s="7">
        <v>104.5</v>
      </c>
      <c r="J40" s="12">
        <v>87.8</v>
      </c>
      <c r="K40" s="12">
        <v>416.2</v>
      </c>
      <c r="L40" s="12">
        <v>-402.70000000000005</v>
      </c>
      <c r="M40" s="7">
        <v>109</v>
      </c>
      <c r="N40" s="7">
        <v>3</v>
      </c>
      <c r="O40" s="7">
        <v>178.5</v>
      </c>
      <c r="P40" s="12">
        <v>-386.8</v>
      </c>
      <c r="Q40" s="12">
        <v>147.3</v>
      </c>
      <c r="R40" s="7">
        <v>188</v>
      </c>
      <c r="S40" s="7">
        <v>81.80000000000007</v>
      </c>
      <c r="T40" s="7">
        <v>-146.2</v>
      </c>
      <c r="U40" s="7">
        <v>103.20000000000005</v>
      </c>
      <c r="V40" s="12">
        <v>-217.5</v>
      </c>
      <c r="W40" s="19">
        <v>1867.7</v>
      </c>
      <c r="X40" s="7">
        <v>-1429.8000000000002</v>
      </c>
      <c r="Y40" s="7">
        <v>366.2</v>
      </c>
      <c r="Z40" s="19"/>
    </row>
    <row r="41" spans="3:26" s="3" customFormat="1" ht="16.5">
      <c r="C41" s="26" t="s">
        <v>37</v>
      </c>
      <c r="D41" s="12">
        <v>3213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12">
        <v>0</v>
      </c>
      <c r="M41" s="7">
        <v>0</v>
      </c>
      <c r="N41" s="7">
        <v>0</v>
      </c>
      <c r="O41" s="7">
        <v>0</v>
      </c>
      <c r="P41" s="7">
        <v>0</v>
      </c>
      <c r="Q41" s="12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19">
        <v>0</v>
      </c>
      <c r="X41" s="7">
        <v>0</v>
      </c>
      <c r="Y41" s="7">
        <v>0</v>
      </c>
      <c r="Z41" s="19"/>
    </row>
    <row r="42" spans="3:26" s="3" customFormat="1" ht="16.5">
      <c r="C42" s="26" t="s">
        <v>38</v>
      </c>
      <c r="D42" s="12">
        <v>3214</v>
      </c>
      <c r="E42" s="7">
        <v>47.2</v>
      </c>
      <c r="F42" s="7">
        <v>53.7</v>
      </c>
      <c r="G42" s="12">
        <v>58.8</v>
      </c>
      <c r="H42" s="12">
        <v>25.8</v>
      </c>
      <c r="I42" s="7">
        <v>159.9</v>
      </c>
      <c r="J42" s="12">
        <v>56.3</v>
      </c>
      <c r="K42" s="12">
        <v>125.5</v>
      </c>
      <c r="L42" s="12">
        <v>64.69999999999999</v>
      </c>
      <c r="M42" s="7">
        <v>165.8</v>
      </c>
      <c r="N42" s="7">
        <v>286.3</v>
      </c>
      <c r="O42" s="7">
        <v>309.3</v>
      </c>
      <c r="P42" s="12">
        <v>78.6</v>
      </c>
      <c r="Q42" s="12">
        <v>33.7</v>
      </c>
      <c r="R42" s="7">
        <v>109.29999999999998</v>
      </c>
      <c r="S42" s="7">
        <v>197.7</v>
      </c>
      <c r="T42" s="7">
        <v>213.5</v>
      </c>
      <c r="U42" s="7">
        <v>143.5</v>
      </c>
      <c r="V42" s="7">
        <v>130.3</v>
      </c>
      <c r="W42" s="19">
        <v>214.3</v>
      </c>
      <c r="X42" s="7">
        <v>157</v>
      </c>
      <c r="Y42" s="7">
        <v>345.2</v>
      </c>
      <c r="Z42" s="19"/>
    </row>
    <row r="43" spans="3:26" s="3" customFormat="1" ht="16.5">
      <c r="C43" s="26" t="s">
        <v>39</v>
      </c>
      <c r="D43" s="12">
        <v>3215</v>
      </c>
      <c r="E43" s="7">
        <v>-8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58.8</v>
      </c>
      <c r="L43" s="12">
        <v>-161.5</v>
      </c>
      <c r="M43" s="7">
        <v>82.6</v>
      </c>
      <c r="N43" s="7">
        <v>0</v>
      </c>
      <c r="O43" s="7">
        <v>0</v>
      </c>
      <c r="P43" s="12">
        <v>158.6</v>
      </c>
      <c r="Q43" s="12">
        <v>166.4</v>
      </c>
      <c r="R43" s="7">
        <v>263.6</v>
      </c>
      <c r="S43" s="7">
        <v>209.20000000000002</v>
      </c>
      <c r="T43" s="7">
        <v>572.9</v>
      </c>
      <c r="U43" s="7">
        <v>118.5</v>
      </c>
      <c r="V43" s="7">
        <v>0</v>
      </c>
      <c r="W43" s="19">
        <v>0</v>
      </c>
      <c r="X43" s="7">
        <v>0</v>
      </c>
      <c r="Y43" s="7">
        <v>0</v>
      </c>
      <c r="Z43" s="19"/>
    </row>
    <row r="44" spans="3:26" s="3" customFormat="1" ht="16.5">
      <c r="C44" s="26" t="s">
        <v>40</v>
      </c>
      <c r="D44" s="12">
        <v>3216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2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19">
        <v>0</v>
      </c>
      <c r="X44" s="7">
        <v>0</v>
      </c>
      <c r="Y44" s="7">
        <v>0</v>
      </c>
      <c r="Z44" s="19"/>
    </row>
    <row r="45" spans="3:26" s="3" customFormat="1" ht="16.5">
      <c r="C45" s="26" t="s">
        <v>41</v>
      </c>
      <c r="D45" s="12">
        <v>3217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2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19">
        <v>0</v>
      </c>
      <c r="X45" s="7">
        <v>0</v>
      </c>
      <c r="Y45" s="7">
        <v>0</v>
      </c>
      <c r="Z45" s="19"/>
    </row>
    <row r="46" spans="3:26" s="3" customFormat="1" ht="16.5">
      <c r="C46" s="26" t="s">
        <v>42</v>
      </c>
      <c r="D46" s="12">
        <v>3218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-22.6</v>
      </c>
      <c r="Q46" s="12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19">
        <v>0</v>
      </c>
      <c r="X46" s="7">
        <v>0</v>
      </c>
      <c r="Y46" s="7">
        <v>0</v>
      </c>
      <c r="Z46" s="19"/>
    </row>
    <row r="47" spans="3:26" s="3" customFormat="1" ht="16.5">
      <c r="C47" s="27" t="s">
        <v>43</v>
      </c>
      <c r="D47" s="5">
        <v>322</v>
      </c>
      <c r="E47" s="8">
        <f aca="true" t="shared" si="25" ref="E47:K47">SUM(E48:E55)</f>
        <v>0</v>
      </c>
      <c r="F47" s="8">
        <f t="shared" si="25"/>
        <v>0</v>
      </c>
      <c r="G47" s="8">
        <f t="shared" si="25"/>
        <v>0</v>
      </c>
      <c r="H47" s="8">
        <f t="shared" si="25"/>
        <v>0</v>
      </c>
      <c r="I47" s="8">
        <f t="shared" si="25"/>
        <v>0</v>
      </c>
      <c r="J47" s="8">
        <f t="shared" si="25"/>
        <v>0</v>
      </c>
      <c r="K47" s="8">
        <f t="shared" si="25"/>
        <v>0</v>
      </c>
      <c r="L47" s="8">
        <f>SUM(L48:L55)</f>
        <v>0</v>
      </c>
      <c r="M47" s="8">
        <f>SUM(M48:M55)</f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19"/>
    </row>
    <row r="48" spans="3:26" s="3" customFormat="1" ht="16.5">
      <c r="C48" s="26" t="s">
        <v>36</v>
      </c>
      <c r="D48" s="12">
        <v>3222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19"/>
    </row>
    <row r="49" spans="3:26" s="3" customFormat="1" ht="16.5">
      <c r="C49" s="26" t="s">
        <v>37</v>
      </c>
      <c r="D49" s="12">
        <v>3223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19"/>
    </row>
    <row r="50" spans="3:26" s="3" customFormat="1" ht="16.5">
      <c r="C50" s="26" t="s">
        <v>38</v>
      </c>
      <c r="D50" s="12">
        <v>3224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19"/>
    </row>
    <row r="51" spans="3:26" s="3" customFormat="1" ht="16.5">
      <c r="C51" s="26" t="s">
        <v>39</v>
      </c>
      <c r="D51" s="12">
        <v>3225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19"/>
    </row>
    <row r="52" spans="3:26" s="3" customFormat="1" ht="16.5">
      <c r="C52" s="26" t="s">
        <v>40</v>
      </c>
      <c r="D52" s="12">
        <v>3226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19"/>
    </row>
    <row r="53" spans="3:26" s="3" customFormat="1" ht="16.5">
      <c r="C53" s="26" t="s">
        <v>41</v>
      </c>
      <c r="D53" s="12">
        <v>3227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19"/>
    </row>
    <row r="54" spans="3:26" s="3" customFormat="1" ht="16.5">
      <c r="C54" s="26" t="s">
        <v>42</v>
      </c>
      <c r="D54" s="12">
        <v>3228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19"/>
    </row>
    <row r="55" spans="3:26" s="3" customFormat="1" ht="31.5">
      <c r="C55" s="29" t="s">
        <v>44</v>
      </c>
      <c r="D55" s="12">
        <v>323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19">
        <v>0</v>
      </c>
      <c r="X55" s="7">
        <v>0</v>
      </c>
      <c r="Y55" s="7">
        <v>0</v>
      </c>
      <c r="Z55" s="19"/>
    </row>
    <row r="56" spans="3:26" s="3" customFormat="1" ht="16.5">
      <c r="C56" s="6" t="s">
        <v>45</v>
      </c>
      <c r="D56" s="5">
        <v>33</v>
      </c>
      <c r="E56" s="8">
        <f aca="true" t="shared" si="26" ref="E56:O56">SUM(E57:E63)</f>
        <v>132.5</v>
      </c>
      <c r="F56" s="8">
        <f t="shared" si="26"/>
        <v>140.70000000000002</v>
      </c>
      <c r="G56" s="8">
        <f t="shared" si="26"/>
        <v>41</v>
      </c>
      <c r="H56" s="8">
        <f t="shared" si="26"/>
        <v>-66.5</v>
      </c>
      <c r="I56" s="8">
        <f t="shared" si="26"/>
        <v>-80.8</v>
      </c>
      <c r="J56" s="8">
        <f t="shared" si="26"/>
        <v>14.5</v>
      </c>
      <c r="K56" s="8">
        <f t="shared" si="26"/>
        <v>962.1999999999999</v>
      </c>
      <c r="L56" s="8">
        <f t="shared" si="26"/>
        <v>697.5</v>
      </c>
      <c r="M56" s="8">
        <f t="shared" si="26"/>
        <v>1276</v>
      </c>
      <c r="N56" s="8">
        <f t="shared" si="26"/>
        <v>583.1999999999999</v>
      </c>
      <c r="O56" s="8">
        <f t="shared" si="26"/>
        <v>608.8000000000001</v>
      </c>
      <c r="P56" s="8">
        <f aca="true" t="shared" si="27" ref="P56:U56">SUM(P57:P63)</f>
        <v>224.09999999999997</v>
      </c>
      <c r="Q56" s="8">
        <f t="shared" si="27"/>
        <v>1009.9999999999999</v>
      </c>
      <c r="R56" s="8">
        <f t="shared" si="27"/>
        <v>941.1999999999999</v>
      </c>
      <c r="S56" s="8">
        <f t="shared" si="27"/>
        <v>1066.6</v>
      </c>
      <c r="T56" s="8">
        <f t="shared" si="27"/>
        <v>1136.1999999999998</v>
      </c>
      <c r="U56" s="8">
        <f t="shared" si="27"/>
        <v>1124.5</v>
      </c>
      <c r="V56" s="8">
        <f>SUM(V57:V63)</f>
        <v>1376.2</v>
      </c>
      <c r="W56" s="8">
        <f>SUM(W57:W63)</f>
        <v>6346.400000000001</v>
      </c>
      <c r="X56" s="8">
        <f>SUM(X57:X63)</f>
        <v>2504.8</v>
      </c>
      <c r="Y56" s="8">
        <f>SUM(Y57:Y63)</f>
        <v>2712.8</v>
      </c>
      <c r="Z56" s="19"/>
    </row>
    <row r="57" spans="3:26" s="1" customFormat="1" ht="24.75" customHeight="1">
      <c r="C57" s="27" t="s">
        <v>46</v>
      </c>
      <c r="D57" s="5">
        <v>3302</v>
      </c>
      <c r="E57" s="8">
        <f>SUM(E65,E73)</f>
        <v>0</v>
      </c>
      <c r="F57" s="8">
        <f>SUM(F65,F73)</f>
        <v>0</v>
      </c>
      <c r="G57" s="8">
        <f>SUM(G65,G73)</f>
        <v>0</v>
      </c>
      <c r="H57" s="8">
        <f>SUM(H65,H73)</f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f aca="true" t="shared" si="28" ref="N57:N63">SUM(N65,N73)</f>
        <v>0</v>
      </c>
      <c r="O57" s="8">
        <f aca="true" t="shared" si="29" ref="O57:P63">SUM(O65,O73)</f>
        <v>0</v>
      </c>
      <c r="P57" s="8">
        <f t="shared" si="29"/>
        <v>0</v>
      </c>
      <c r="Q57" s="8">
        <f aca="true" t="shared" si="30" ref="Q57:R63">SUM(Q65,Q73)</f>
        <v>0</v>
      </c>
      <c r="R57" s="8">
        <f t="shared" si="30"/>
        <v>0</v>
      </c>
      <c r="S57" s="8">
        <f aca="true" t="shared" si="31" ref="S57:T63">SUM(S65,S73)</f>
        <v>0</v>
      </c>
      <c r="T57" s="8">
        <f t="shared" si="31"/>
        <v>0</v>
      </c>
      <c r="U57" s="8">
        <f aca="true" t="shared" si="32" ref="U57:W63">SUM(U65,U73)</f>
        <v>0</v>
      </c>
      <c r="V57" s="8">
        <f t="shared" si="32"/>
        <v>0</v>
      </c>
      <c r="W57" s="8">
        <f t="shared" si="32"/>
        <v>0</v>
      </c>
      <c r="X57" s="8">
        <f aca="true" t="shared" si="33" ref="X57:Y63">SUM(X65,X73)</f>
        <v>0</v>
      </c>
      <c r="Y57" s="8">
        <f t="shared" si="33"/>
        <v>0</v>
      </c>
      <c r="Z57" s="19"/>
    </row>
    <row r="58" spans="3:26" s="1" customFormat="1" ht="33" customHeight="1">
      <c r="C58" s="34" t="s">
        <v>47</v>
      </c>
      <c r="D58" s="5">
        <v>3303</v>
      </c>
      <c r="E58" s="8">
        <f aca="true" t="shared" si="34" ref="E58:E63">SUM(E66,E74)</f>
        <v>24.5</v>
      </c>
      <c r="F58" s="8">
        <f aca="true" t="shared" si="35" ref="F58:H63">SUM(F66,F74)</f>
        <v>10.8</v>
      </c>
      <c r="G58" s="8">
        <f t="shared" si="35"/>
        <v>-9</v>
      </c>
      <c r="H58" s="8">
        <f t="shared" si="35"/>
        <v>0</v>
      </c>
      <c r="I58" s="8">
        <v>-20.4</v>
      </c>
      <c r="J58" s="8">
        <v>0</v>
      </c>
      <c r="K58" s="8">
        <v>693.8</v>
      </c>
      <c r="L58" s="5">
        <v>224.5</v>
      </c>
      <c r="M58" s="8">
        <v>136.9</v>
      </c>
      <c r="N58" s="8">
        <f t="shared" si="28"/>
        <v>147.7</v>
      </c>
      <c r="O58" s="8">
        <f t="shared" si="29"/>
        <v>14.099999999999994</v>
      </c>
      <c r="P58" s="8">
        <f t="shared" si="29"/>
        <v>98.1</v>
      </c>
      <c r="Q58" s="8">
        <f t="shared" si="30"/>
        <v>537.8</v>
      </c>
      <c r="R58" s="8">
        <f t="shared" si="30"/>
        <v>279.7</v>
      </c>
      <c r="S58" s="8">
        <f t="shared" si="31"/>
        <v>343.4</v>
      </c>
      <c r="T58" s="8">
        <f t="shared" si="31"/>
        <v>364.5</v>
      </c>
      <c r="U58" s="8">
        <f t="shared" si="32"/>
        <v>387.2</v>
      </c>
      <c r="V58" s="8">
        <f t="shared" si="32"/>
        <v>906.6</v>
      </c>
      <c r="W58" s="8">
        <f t="shared" si="32"/>
        <v>1984</v>
      </c>
      <c r="X58" s="8">
        <f t="shared" si="33"/>
        <v>-371.3</v>
      </c>
      <c r="Y58" s="8">
        <f t="shared" si="33"/>
        <v>1303.4</v>
      </c>
      <c r="Z58" s="19"/>
    </row>
    <row r="59" spans="3:26" s="1" customFormat="1" ht="24.75" customHeight="1">
      <c r="C59" s="27" t="s">
        <v>48</v>
      </c>
      <c r="D59" s="5">
        <v>3304</v>
      </c>
      <c r="E59" s="8">
        <f t="shared" si="34"/>
        <v>108</v>
      </c>
      <c r="F59" s="8">
        <f t="shared" si="35"/>
        <v>129.9</v>
      </c>
      <c r="G59" s="8">
        <f t="shared" si="35"/>
        <v>50</v>
      </c>
      <c r="H59" s="8">
        <f t="shared" si="35"/>
        <v>-66.5</v>
      </c>
      <c r="I59" s="8">
        <v>-60.4</v>
      </c>
      <c r="J59" s="8">
        <v>14.5</v>
      </c>
      <c r="K59" s="8">
        <v>290.8</v>
      </c>
      <c r="L59" s="5">
        <v>671.1</v>
      </c>
      <c r="M59" s="8">
        <v>1139.1</v>
      </c>
      <c r="N59" s="8">
        <f t="shared" si="28"/>
        <v>454.9</v>
      </c>
      <c r="O59" s="8">
        <f t="shared" si="29"/>
        <v>594.7</v>
      </c>
      <c r="P59" s="8">
        <f t="shared" si="29"/>
        <v>125.99999999999999</v>
      </c>
      <c r="Q59" s="8">
        <f t="shared" si="30"/>
        <v>492.3</v>
      </c>
      <c r="R59" s="8">
        <f t="shared" si="30"/>
        <v>675.1</v>
      </c>
      <c r="S59" s="8">
        <f t="shared" si="31"/>
        <v>772.0999999999999</v>
      </c>
      <c r="T59" s="8">
        <f t="shared" si="31"/>
        <v>822.6</v>
      </c>
      <c r="U59" s="8">
        <f t="shared" si="32"/>
        <v>740.5</v>
      </c>
      <c r="V59" s="8">
        <f t="shared" si="32"/>
        <v>469.6</v>
      </c>
      <c r="W59" s="8">
        <f t="shared" si="32"/>
        <v>4362.400000000001</v>
      </c>
      <c r="X59" s="8">
        <f t="shared" si="33"/>
        <v>2876.1000000000004</v>
      </c>
      <c r="Y59" s="8">
        <f t="shared" si="33"/>
        <v>1409.4</v>
      </c>
      <c r="Z59" s="19"/>
    </row>
    <row r="60" spans="3:26" s="1" customFormat="1" ht="24.75" customHeight="1">
      <c r="C60" s="27" t="s">
        <v>49</v>
      </c>
      <c r="D60" s="5">
        <v>3305</v>
      </c>
      <c r="E60" s="8">
        <f t="shared" si="34"/>
        <v>0</v>
      </c>
      <c r="F60" s="8">
        <f t="shared" si="35"/>
        <v>0</v>
      </c>
      <c r="G60" s="8">
        <f t="shared" si="35"/>
        <v>0</v>
      </c>
      <c r="H60" s="8">
        <f t="shared" si="35"/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28"/>
        <v>0</v>
      </c>
      <c r="O60" s="8">
        <f t="shared" si="29"/>
        <v>0</v>
      </c>
      <c r="P60" s="8">
        <f t="shared" si="29"/>
        <v>0</v>
      </c>
      <c r="Q60" s="8">
        <f t="shared" si="30"/>
        <v>0</v>
      </c>
      <c r="R60" s="8">
        <f t="shared" si="30"/>
        <v>0</v>
      </c>
      <c r="S60" s="8">
        <f t="shared" si="31"/>
        <v>0</v>
      </c>
      <c r="T60" s="8">
        <f t="shared" si="31"/>
        <v>0</v>
      </c>
      <c r="U60" s="8">
        <f t="shared" si="32"/>
        <v>0</v>
      </c>
      <c r="V60" s="8">
        <f t="shared" si="32"/>
        <v>0</v>
      </c>
      <c r="W60" s="8">
        <f t="shared" si="32"/>
        <v>0</v>
      </c>
      <c r="X60" s="8">
        <f t="shared" si="33"/>
        <v>0</v>
      </c>
      <c r="Y60" s="8">
        <f t="shared" si="33"/>
        <v>0</v>
      </c>
      <c r="Z60" s="19"/>
    </row>
    <row r="61" spans="3:26" s="1" customFormat="1" ht="24.75" customHeight="1">
      <c r="C61" s="34" t="s">
        <v>50</v>
      </c>
      <c r="D61" s="5">
        <v>3306</v>
      </c>
      <c r="E61" s="8">
        <f t="shared" si="34"/>
        <v>0</v>
      </c>
      <c r="F61" s="8">
        <f t="shared" si="35"/>
        <v>0</v>
      </c>
      <c r="G61" s="8">
        <f t="shared" si="35"/>
        <v>0</v>
      </c>
      <c r="H61" s="8">
        <f t="shared" si="35"/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f t="shared" si="28"/>
        <v>0</v>
      </c>
      <c r="O61" s="8">
        <f t="shared" si="29"/>
        <v>0</v>
      </c>
      <c r="P61" s="8">
        <f t="shared" si="29"/>
        <v>0</v>
      </c>
      <c r="Q61" s="8">
        <f t="shared" si="30"/>
        <v>0</v>
      </c>
      <c r="R61" s="8">
        <f t="shared" si="30"/>
        <v>0</v>
      </c>
      <c r="S61" s="8">
        <f t="shared" si="31"/>
        <v>0</v>
      </c>
      <c r="T61" s="8">
        <f t="shared" si="31"/>
        <v>0</v>
      </c>
      <c r="U61" s="8">
        <f t="shared" si="32"/>
        <v>0</v>
      </c>
      <c r="V61" s="8">
        <f t="shared" si="32"/>
        <v>0</v>
      </c>
      <c r="W61" s="8">
        <f t="shared" si="32"/>
        <v>0</v>
      </c>
      <c r="X61" s="8">
        <f t="shared" si="33"/>
        <v>0</v>
      </c>
      <c r="Y61" s="8">
        <f t="shared" si="33"/>
        <v>0</v>
      </c>
      <c r="Z61" s="19"/>
    </row>
    <row r="62" spans="3:26" s="1" customFormat="1" ht="30" customHeight="1">
      <c r="C62" s="34" t="s">
        <v>51</v>
      </c>
      <c r="D62" s="5">
        <v>3307</v>
      </c>
      <c r="E62" s="8">
        <f t="shared" si="34"/>
        <v>0</v>
      </c>
      <c r="F62" s="8">
        <f t="shared" si="35"/>
        <v>0</v>
      </c>
      <c r="G62" s="8">
        <f t="shared" si="35"/>
        <v>0</v>
      </c>
      <c r="H62" s="8">
        <f t="shared" si="35"/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f t="shared" si="28"/>
        <v>0</v>
      </c>
      <c r="O62" s="8">
        <f t="shared" si="29"/>
        <v>0</v>
      </c>
      <c r="P62" s="8">
        <f t="shared" si="29"/>
        <v>0</v>
      </c>
      <c r="Q62" s="8">
        <f t="shared" si="30"/>
        <v>0</v>
      </c>
      <c r="R62" s="8">
        <f t="shared" si="30"/>
        <v>0</v>
      </c>
      <c r="S62" s="8">
        <f t="shared" si="31"/>
        <v>0</v>
      </c>
      <c r="T62" s="8">
        <f t="shared" si="31"/>
        <v>0</v>
      </c>
      <c r="U62" s="8">
        <f t="shared" si="32"/>
        <v>0</v>
      </c>
      <c r="V62" s="8">
        <f t="shared" si="32"/>
        <v>0</v>
      </c>
      <c r="W62" s="8">
        <f t="shared" si="32"/>
        <v>0</v>
      </c>
      <c r="X62" s="8">
        <f t="shared" si="33"/>
        <v>0</v>
      </c>
      <c r="Y62" s="8">
        <f t="shared" si="33"/>
        <v>0</v>
      </c>
      <c r="Z62" s="19"/>
    </row>
    <row r="63" spans="3:26" s="1" customFormat="1" ht="24.75" customHeight="1">
      <c r="C63" s="27" t="s">
        <v>52</v>
      </c>
      <c r="D63" s="5">
        <v>3308</v>
      </c>
      <c r="E63" s="8">
        <f t="shared" si="34"/>
        <v>0</v>
      </c>
      <c r="F63" s="8">
        <f t="shared" si="35"/>
        <v>0</v>
      </c>
      <c r="G63" s="8">
        <f t="shared" si="35"/>
        <v>0</v>
      </c>
      <c r="H63" s="8">
        <f t="shared" si="35"/>
        <v>0</v>
      </c>
      <c r="I63" s="8">
        <v>0</v>
      </c>
      <c r="J63" s="8">
        <v>0</v>
      </c>
      <c r="K63" s="8">
        <v>-22.4</v>
      </c>
      <c r="L63" s="5">
        <v>-198.1</v>
      </c>
      <c r="M63" s="8">
        <v>0</v>
      </c>
      <c r="N63" s="8">
        <f t="shared" si="28"/>
        <v>-19.4</v>
      </c>
      <c r="O63" s="8">
        <f t="shared" si="29"/>
        <v>0</v>
      </c>
      <c r="P63" s="8">
        <f t="shared" si="29"/>
        <v>0</v>
      </c>
      <c r="Q63" s="8">
        <f t="shared" si="30"/>
        <v>-20.1</v>
      </c>
      <c r="R63" s="8">
        <f t="shared" si="30"/>
        <v>-13.6</v>
      </c>
      <c r="S63" s="8">
        <f t="shared" si="31"/>
        <v>-48.9</v>
      </c>
      <c r="T63" s="8">
        <f t="shared" si="31"/>
        <v>-50.900000000000006</v>
      </c>
      <c r="U63" s="8">
        <f t="shared" si="32"/>
        <v>-3.2</v>
      </c>
      <c r="V63" s="8">
        <f t="shared" si="32"/>
        <v>0</v>
      </c>
      <c r="W63" s="8">
        <f t="shared" si="32"/>
        <v>0</v>
      </c>
      <c r="X63" s="8">
        <f t="shared" si="33"/>
        <v>0</v>
      </c>
      <c r="Y63" s="8">
        <f t="shared" si="33"/>
        <v>0</v>
      </c>
      <c r="Z63" s="19"/>
    </row>
    <row r="64" spans="3:26" s="1" customFormat="1" ht="24.75" customHeight="1">
      <c r="C64" s="33" t="s">
        <v>53</v>
      </c>
      <c r="D64" s="5">
        <v>331</v>
      </c>
      <c r="E64" s="8">
        <f aca="true" t="shared" si="36" ref="E64:L64">SUM(E65:E71)</f>
        <v>47.6</v>
      </c>
      <c r="F64" s="8">
        <f t="shared" si="36"/>
        <v>50</v>
      </c>
      <c r="G64" s="8">
        <f t="shared" si="36"/>
        <v>12.5</v>
      </c>
      <c r="H64" s="8">
        <f t="shared" si="36"/>
        <v>-32</v>
      </c>
      <c r="I64" s="8">
        <f t="shared" si="36"/>
        <v>-25.9</v>
      </c>
      <c r="J64" s="8">
        <f t="shared" si="36"/>
        <v>-20</v>
      </c>
      <c r="K64" s="8">
        <f t="shared" si="36"/>
        <v>-52.4</v>
      </c>
      <c r="L64" s="8">
        <f t="shared" si="36"/>
        <v>26.400000000000006</v>
      </c>
      <c r="M64" s="8">
        <f>SUM(M65:M71)</f>
        <v>123.5</v>
      </c>
      <c r="N64" s="8">
        <f>SUM(N65:N71)</f>
        <v>35.2</v>
      </c>
      <c r="O64" s="8">
        <f>SUM(O65:O71)</f>
        <v>14.099999999999994</v>
      </c>
      <c r="P64" s="8">
        <f>SUM(P65:P71)</f>
        <v>89.89999999999999</v>
      </c>
      <c r="Q64" s="8">
        <f>SUM(Q65:Q71)</f>
        <v>516.4999999999999</v>
      </c>
      <c r="R64" s="8">
        <f aca="true" t="shared" si="37" ref="R64:Y64">SUM(R65:R71)</f>
        <v>264.9</v>
      </c>
      <c r="S64" s="8">
        <f t="shared" si="37"/>
        <v>318.4</v>
      </c>
      <c r="T64" s="8">
        <f t="shared" si="37"/>
        <v>338.09999999999997</v>
      </c>
      <c r="U64" s="8">
        <f t="shared" si="37"/>
        <v>387.2</v>
      </c>
      <c r="V64" s="8">
        <f t="shared" si="37"/>
        <v>906.6</v>
      </c>
      <c r="W64" s="8">
        <f t="shared" si="37"/>
        <v>1984</v>
      </c>
      <c r="X64" s="8">
        <f t="shared" si="37"/>
        <v>-393</v>
      </c>
      <c r="Y64" s="8">
        <f t="shared" si="37"/>
        <v>1303.4</v>
      </c>
      <c r="Z64" s="19"/>
    </row>
    <row r="65" spans="3:26" s="3" customFormat="1" ht="16.5">
      <c r="C65" s="26" t="s">
        <v>36</v>
      </c>
      <c r="D65" s="12">
        <v>3312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2">
        <v>0</v>
      </c>
      <c r="R65" s="7">
        <v>0</v>
      </c>
      <c r="S65" s="7">
        <v>0</v>
      </c>
      <c r="T65" s="7">
        <v>0</v>
      </c>
      <c r="U65" s="7">
        <v>0</v>
      </c>
      <c r="V65" s="12">
        <v>0</v>
      </c>
      <c r="W65" s="19">
        <v>0</v>
      </c>
      <c r="X65" s="7">
        <v>0</v>
      </c>
      <c r="Y65" s="7">
        <v>0</v>
      </c>
      <c r="Z65" s="19"/>
    </row>
    <row r="66" spans="3:26" s="3" customFormat="1" ht="22.5" customHeight="1">
      <c r="C66" s="26" t="s">
        <v>37</v>
      </c>
      <c r="D66" s="12">
        <v>3313</v>
      </c>
      <c r="E66" s="7">
        <v>24.5</v>
      </c>
      <c r="F66" s="7">
        <v>10.8</v>
      </c>
      <c r="G66" s="12">
        <v>-9</v>
      </c>
      <c r="H66" s="12">
        <v>0</v>
      </c>
      <c r="I66" s="7">
        <v>-20.4</v>
      </c>
      <c r="J66" s="12">
        <v>0</v>
      </c>
      <c r="K66" s="12">
        <v>-30</v>
      </c>
      <c r="L66" s="12">
        <v>224.5</v>
      </c>
      <c r="M66" s="7">
        <v>136.9</v>
      </c>
      <c r="N66" s="12">
        <v>55.7</v>
      </c>
      <c r="O66" s="7">
        <f>'[2]Table3'!$D$67</f>
        <v>14.099999999999994</v>
      </c>
      <c r="P66" s="12">
        <v>98.1</v>
      </c>
      <c r="Q66" s="12">
        <v>537.8</v>
      </c>
      <c r="R66" s="7">
        <v>279.7</v>
      </c>
      <c r="S66" s="7">
        <v>343.4</v>
      </c>
      <c r="T66" s="7">
        <v>364.5</v>
      </c>
      <c r="U66" s="7">
        <v>387.2</v>
      </c>
      <c r="V66" s="12">
        <v>906.6</v>
      </c>
      <c r="W66" s="19">
        <v>1984</v>
      </c>
      <c r="X66" s="7">
        <v>-371.3</v>
      </c>
      <c r="Y66" s="7">
        <v>1303.4</v>
      </c>
      <c r="Z66" s="19"/>
    </row>
    <row r="67" spans="3:26" s="3" customFormat="1" ht="16.5">
      <c r="C67" s="26" t="s">
        <v>38</v>
      </c>
      <c r="D67" s="12">
        <v>3314</v>
      </c>
      <c r="E67" s="7">
        <v>23.1</v>
      </c>
      <c r="F67" s="7">
        <v>39.2</v>
      </c>
      <c r="G67" s="12">
        <v>21.5</v>
      </c>
      <c r="H67" s="12">
        <v>-32</v>
      </c>
      <c r="I67" s="7">
        <v>-5.5</v>
      </c>
      <c r="J67" s="12">
        <v>-20</v>
      </c>
      <c r="K67" s="7">
        <v>0</v>
      </c>
      <c r="L67" s="7">
        <v>0</v>
      </c>
      <c r="M67" s="7">
        <v>-13.4</v>
      </c>
      <c r="N67" s="12">
        <v>-1.1</v>
      </c>
      <c r="O67" s="7">
        <v>0</v>
      </c>
      <c r="P67" s="12">
        <v>-8.2</v>
      </c>
      <c r="Q67" s="12">
        <v>-1.2</v>
      </c>
      <c r="R67" s="7">
        <v>-1.2</v>
      </c>
      <c r="S67" s="7">
        <v>-1</v>
      </c>
      <c r="T67" s="7">
        <v>-2.1</v>
      </c>
      <c r="U67" s="7">
        <v>0</v>
      </c>
      <c r="V67" s="7">
        <v>0</v>
      </c>
      <c r="W67" s="19">
        <v>0</v>
      </c>
      <c r="X67" s="7">
        <v>-21.7</v>
      </c>
      <c r="Y67" s="7">
        <v>0</v>
      </c>
      <c r="Z67" s="19"/>
    </row>
    <row r="68" spans="3:26" s="3" customFormat="1" ht="16.5">
      <c r="C68" s="26" t="s">
        <v>39</v>
      </c>
      <c r="D68" s="12">
        <v>3315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12">
        <v>0</v>
      </c>
      <c r="O68" s="7">
        <v>0</v>
      </c>
      <c r="P68" s="7">
        <v>0</v>
      </c>
      <c r="Q68" s="12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19">
        <v>0</v>
      </c>
      <c r="X68" s="7">
        <v>0</v>
      </c>
      <c r="Y68" s="7">
        <v>0</v>
      </c>
      <c r="Z68" s="19"/>
    </row>
    <row r="69" spans="3:26" s="3" customFormat="1" ht="16.5">
      <c r="C69" s="26" t="s">
        <v>40</v>
      </c>
      <c r="D69" s="12">
        <v>3316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2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19">
        <v>0</v>
      </c>
      <c r="X69" s="7">
        <v>0</v>
      </c>
      <c r="Y69" s="7">
        <v>0</v>
      </c>
      <c r="Z69" s="19"/>
    </row>
    <row r="70" spans="3:26" s="3" customFormat="1" ht="16.5">
      <c r="C70" s="26" t="s">
        <v>41</v>
      </c>
      <c r="D70" s="12">
        <v>3317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2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19">
        <v>0</v>
      </c>
      <c r="X70" s="7">
        <v>0</v>
      </c>
      <c r="Y70" s="7">
        <v>0</v>
      </c>
      <c r="Z70" s="19"/>
    </row>
    <row r="71" spans="3:26" s="3" customFormat="1" ht="16.5">
      <c r="C71" s="26" t="s">
        <v>54</v>
      </c>
      <c r="D71" s="12">
        <v>3318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2">
        <v>-22.4</v>
      </c>
      <c r="L71" s="12">
        <v>-198.1</v>
      </c>
      <c r="M71" s="7">
        <v>0</v>
      </c>
      <c r="N71" s="12">
        <v>-19.4</v>
      </c>
      <c r="O71" s="7">
        <v>0</v>
      </c>
      <c r="P71" s="7">
        <v>0</v>
      </c>
      <c r="Q71" s="12">
        <v>-20.1</v>
      </c>
      <c r="R71" s="7">
        <v>-13.6</v>
      </c>
      <c r="S71" s="7">
        <v>-24</v>
      </c>
      <c r="T71" s="7">
        <v>-24.3</v>
      </c>
      <c r="U71" s="7">
        <v>0</v>
      </c>
      <c r="V71" s="7">
        <v>0</v>
      </c>
      <c r="W71" s="19">
        <v>0</v>
      </c>
      <c r="X71" s="7">
        <v>0</v>
      </c>
      <c r="Y71" s="7">
        <v>0</v>
      </c>
      <c r="Z71" s="19"/>
    </row>
    <row r="72" spans="3:26" s="3" customFormat="1" ht="16.5">
      <c r="C72" s="27" t="s">
        <v>55</v>
      </c>
      <c r="D72" s="5">
        <v>332</v>
      </c>
      <c r="E72" s="8">
        <f aca="true" t="shared" si="38" ref="E72:K72">SUM(E74:E79)</f>
        <v>84.9</v>
      </c>
      <c r="F72" s="8">
        <f t="shared" si="38"/>
        <v>90.7</v>
      </c>
      <c r="G72" s="8">
        <f t="shared" si="38"/>
        <v>28.5</v>
      </c>
      <c r="H72" s="8">
        <f t="shared" si="38"/>
        <v>-34.5</v>
      </c>
      <c r="I72" s="8">
        <f t="shared" si="38"/>
        <v>-54.9</v>
      </c>
      <c r="J72" s="8">
        <f t="shared" si="38"/>
        <v>34.5</v>
      </c>
      <c r="K72" s="8">
        <f t="shared" si="38"/>
        <v>1014.5999999999999</v>
      </c>
      <c r="L72" s="8">
        <f aca="true" t="shared" si="39" ref="L72:Y72">SUM(L74:L79)</f>
        <v>671.1</v>
      </c>
      <c r="M72" s="8">
        <f t="shared" si="39"/>
        <v>1152.5</v>
      </c>
      <c r="N72" s="8">
        <f t="shared" si="39"/>
        <v>548</v>
      </c>
      <c r="O72" s="8">
        <f t="shared" si="39"/>
        <v>594.7</v>
      </c>
      <c r="P72" s="8">
        <f t="shared" si="39"/>
        <v>134.2</v>
      </c>
      <c r="Q72" s="8">
        <f t="shared" si="39"/>
        <v>493.5</v>
      </c>
      <c r="R72" s="8">
        <f t="shared" si="39"/>
        <v>676.3000000000001</v>
      </c>
      <c r="S72" s="8">
        <f t="shared" si="39"/>
        <v>748.1999999999999</v>
      </c>
      <c r="T72" s="8">
        <f t="shared" si="39"/>
        <v>798.1</v>
      </c>
      <c r="U72" s="8">
        <f t="shared" si="39"/>
        <v>737.3</v>
      </c>
      <c r="V72" s="8">
        <f t="shared" si="39"/>
        <v>469.6</v>
      </c>
      <c r="W72" s="8">
        <f t="shared" si="39"/>
        <v>4362.400000000001</v>
      </c>
      <c r="X72" s="8">
        <f t="shared" si="39"/>
        <v>2897.8</v>
      </c>
      <c r="Y72" s="8">
        <f t="shared" si="39"/>
        <v>1409.4</v>
      </c>
      <c r="Z72" s="19"/>
    </row>
    <row r="73" spans="3:26" s="3" customFormat="1" ht="16.5">
      <c r="C73" s="26" t="s">
        <v>36</v>
      </c>
      <c r="D73" s="12">
        <v>3322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2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19">
        <v>0</v>
      </c>
      <c r="X73" s="7">
        <v>0</v>
      </c>
      <c r="Y73" s="7">
        <v>0</v>
      </c>
      <c r="Z73" s="19"/>
    </row>
    <row r="74" spans="3:26" s="3" customFormat="1" ht="16.5">
      <c r="C74" s="26" t="s">
        <v>37</v>
      </c>
      <c r="D74" s="12">
        <v>3323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2">
        <v>723.8</v>
      </c>
      <c r="L74" s="7">
        <v>0</v>
      </c>
      <c r="M74" s="7">
        <v>0</v>
      </c>
      <c r="N74" s="12">
        <v>92</v>
      </c>
      <c r="O74" s="7">
        <v>0</v>
      </c>
      <c r="P74" s="7">
        <v>0</v>
      </c>
      <c r="Q74" s="12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19">
        <v>0</v>
      </c>
      <c r="X74" s="7">
        <v>0</v>
      </c>
      <c r="Y74" s="7">
        <v>0</v>
      </c>
      <c r="Z74" s="19"/>
    </row>
    <row r="75" spans="3:26" s="3" customFormat="1" ht="16.5">
      <c r="C75" s="26" t="s">
        <v>38</v>
      </c>
      <c r="D75" s="12">
        <v>3324</v>
      </c>
      <c r="E75" s="7">
        <v>84.9</v>
      </c>
      <c r="F75" s="7">
        <v>90.7</v>
      </c>
      <c r="G75" s="12">
        <v>28.5</v>
      </c>
      <c r="H75" s="12">
        <v>-34.5</v>
      </c>
      <c r="I75" s="7">
        <v>-54.9</v>
      </c>
      <c r="J75" s="12">
        <v>34.5</v>
      </c>
      <c r="K75" s="12">
        <v>290.8</v>
      </c>
      <c r="L75" s="12">
        <v>671.1</v>
      </c>
      <c r="M75" s="7">
        <v>1152.5</v>
      </c>
      <c r="N75" s="12">
        <v>456</v>
      </c>
      <c r="O75" s="7">
        <v>594.7</v>
      </c>
      <c r="P75" s="12">
        <v>134.2</v>
      </c>
      <c r="Q75" s="12">
        <v>493.5</v>
      </c>
      <c r="R75" s="7">
        <v>676.3000000000001</v>
      </c>
      <c r="S75" s="7">
        <v>773.0999999999999</v>
      </c>
      <c r="T75" s="7">
        <v>824.7</v>
      </c>
      <c r="U75" s="7">
        <v>740.5</v>
      </c>
      <c r="V75" s="12">
        <v>469.6</v>
      </c>
      <c r="W75" s="19">
        <v>4362.400000000001</v>
      </c>
      <c r="X75" s="7">
        <v>2897.8</v>
      </c>
      <c r="Y75" s="7">
        <v>1409.4</v>
      </c>
      <c r="Z75" s="19"/>
    </row>
    <row r="76" spans="3:26" s="3" customFormat="1" ht="16.5">
      <c r="C76" s="26" t="s">
        <v>39</v>
      </c>
      <c r="D76" s="12">
        <v>3315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19">
        <v>0</v>
      </c>
      <c r="X76" s="7">
        <v>0</v>
      </c>
      <c r="Y76" s="7">
        <v>0</v>
      </c>
      <c r="Z76" s="19"/>
    </row>
    <row r="77" spans="3:26" s="3" customFormat="1" ht="16.5">
      <c r="C77" s="26" t="s">
        <v>40</v>
      </c>
      <c r="D77" s="12">
        <v>3326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19">
        <v>0</v>
      </c>
      <c r="X77" s="7">
        <v>0</v>
      </c>
      <c r="Y77" s="7">
        <v>0</v>
      </c>
      <c r="Z77" s="19"/>
    </row>
    <row r="78" spans="3:26" s="3" customFormat="1" ht="16.5">
      <c r="C78" s="26" t="s">
        <v>41</v>
      </c>
      <c r="D78" s="12">
        <v>3327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19">
        <v>0</v>
      </c>
      <c r="X78" s="7">
        <v>0</v>
      </c>
      <c r="Y78" s="7">
        <v>0</v>
      </c>
      <c r="Z78" s="19"/>
    </row>
    <row r="79" spans="3:26" s="3" customFormat="1" ht="16.5">
      <c r="C79" s="26" t="s">
        <v>54</v>
      </c>
      <c r="D79" s="12">
        <v>3328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-24.9</v>
      </c>
      <c r="T79" s="7">
        <v>-26.6</v>
      </c>
      <c r="U79" s="7">
        <v>-3.2</v>
      </c>
      <c r="V79" s="7">
        <v>0</v>
      </c>
      <c r="W79" s="19">
        <v>0</v>
      </c>
      <c r="X79" s="7">
        <v>0</v>
      </c>
      <c r="Y79" s="7">
        <v>0</v>
      </c>
      <c r="Z79" s="19"/>
    </row>
    <row r="80" spans="3:26" s="3" customFormat="1" ht="16.5">
      <c r="C80" s="30" t="s">
        <v>56</v>
      </c>
      <c r="D80" s="12"/>
      <c r="E80" s="14">
        <f aca="true" t="shared" si="40" ref="E80:K80">E30-E31+E56</f>
        <v>0</v>
      </c>
      <c r="F80" s="14">
        <f t="shared" si="40"/>
        <v>0</v>
      </c>
      <c r="G80" s="14">
        <f t="shared" si="40"/>
        <v>-3.979039320256561E-13</v>
      </c>
      <c r="H80" s="14">
        <f t="shared" si="40"/>
        <v>0</v>
      </c>
      <c r="I80" s="14">
        <f t="shared" si="40"/>
        <v>-3.268496584496461E-13</v>
      </c>
      <c r="J80" s="14">
        <f t="shared" si="40"/>
        <v>-9.947598300641403E-13</v>
      </c>
      <c r="K80" s="14">
        <f t="shared" si="40"/>
        <v>-1.0231815394945443E-12</v>
      </c>
      <c r="L80" s="14">
        <f aca="true" t="shared" si="41" ref="L80:S80">L30-L31+L56</f>
        <v>0</v>
      </c>
      <c r="M80" s="14">
        <f t="shared" si="41"/>
        <v>0</v>
      </c>
      <c r="N80" s="14">
        <f t="shared" si="41"/>
        <v>0</v>
      </c>
      <c r="O80" s="14">
        <f t="shared" si="41"/>
        <v>0</v>
      </c>
      <c r="P80" s="14">
        <f t="shared" si="41"/>
        <v>-3.979039320256561E-13</v>
      </c>
      <c r="Q80" s="14">
        <f t="shared" si="41"/>
        <v>-1.5916157281026244E-12</v>
      </c>
      <c r="R80" s="14">
        <f t="shared" si="41"/>
        <v>0</v>
      </c>
      <c r="S80" s="14">
        <f t="shared" si="41"/>
        <v>0</v>
      </c>
      <c r="T80" s="14">
        <f aca="true" t="shared" si="42" ref="T80:Y80">T30-T31+T56</f>
        <v>0</v>
      </c>
      <c r="U80" s="14">
        <f t="shared" si="42"/>
        <v>0</v>
      </c>
      <c r="V80" s="14">
        <f t="shared" si="42"/>
        <v>0</v>
      </c>
      <c r="W80" s="14">
        <f t="shared" si="42"/>
        <v>0</v>
      </c>
      <c r="X80" s="14">
        <f t="shared" si="42"/>
        <v>0</v>
      </c>
      <c r="Y80" s="14">
        <f t="shared" si="42"/>
        <v>0</v>
      </c>
      <c r="Z80" s="19"/>
    </row>
    <row r="81" spans="3:26" s="3" customFormat="1" ht="37.5" customHeight="1">
      <c r="C81" s="23" t="s">
        <v>57</v>
      </c>
      <c r="D81" s="12" t="s">
        <v>1</v>
      </c>
      <c r="E81" s="7">
        <f aca="true" t="shared" si="43" ref="E81:K81">E19+E29</f>
        <v>939.7</v>
      </c>
      <c r="F81" s="7">
        <f t="shared" si="43"/>
        <v>1009.8</v>
      </c>
      <c r="G81" s="7">
        <f t="shared" si="43"/>
        <v>1680.3</v>
      </c>
      <c r="H81" s="7">
        <f t="shared" si="43"/>
        <v>2035.8</v>
      </c>
      <c r="I81" s="7">
        <f t="shared" si="43"/>
        <v>2948.1</v>
      </c>
      <c r="J81" s="7">
        <f t="shared" si="43"/>
        <v>4164</v>
      </c>
      <c r="K81" s="7">
        <f t="shared" si="43"/>
        <v>5879.400000000001</v>
      </c>
      <c r="L81" s="7">
        <f aca="true" t="shared" si="44" ref="L81:Y81">L19+L29</f>
        <v>6114.000000000001</v>
      </c>
      <c r="M81" s="7">
        <f>M19+M29</f>
        <v>6340.099999999999</v>
      </c>
      <c r="N81" s="7">
        <f t="shared" si="44"/>
        <v>6682.7</v>
      </c>
      <c r="O81" s="7">
        <f t="shared" si="44"/>
        <v>7179.2</v>
      </c>
      <c r="P81" s="7">
        <f t="shared" si="44"/>
        <v>7235.799999999999</v>
      </c>
      <c r="Q81" s="7">
        <f t="shared" si="44"/>
        <v>8097.2</v>
      </c>
      <c r="R81" s="7">
        <f t="shared" si="44"/>
        <v>8550.8</v>
      </c>
      <c r="S81" s="7">
        <f t="shared" si="44"/>
        <v>9157.9</v>
      </c>
      <c r="T81" s="7">
        <f t="shared" si="44"/>
        <v>10246.300000000001</v>
      </c>
      <c r="U81" s="7">
        <f t="shared" si="44"/>
        <v>11354.9</v>
      </c>
      <c r="V81" s="7">
        <f t="shared" si="44"/>
        <v>12138.400000000001</v>
      </c>
      <c r="W81" s="7">
        <f t="shared" si="44"/>
        <v>14754.8</v>
      </c>
      <c r="X81" s="7">
        <f t="shared" si="44"/>
        <v>16527.9</v>
      </c>
      <c r="Y81" s="7">
        <f t="shared" si="44"/>
        <v>18451.7</v>
      </c>
      <c r="Z81" s="19"/>
    </row>
    <row r="82" spans="3:18" s="3" customFormat="1" ht="81.75" customHeight="1">
      <c r="C82" s="32" t="s">
        <v>58</v>
      </c>
      <c r="R82" s="16"/>
    </row>
    <row r="83" spans="3:18" s="4" customFormat="1" ht="15.75">
      <c r="C83" s="15"/>
      <c r="R83" s="17"/>
    </row>
    <row r="84" spans="3:18" s="4" customFormat="1" ht="18">
      <c r="C84" s="18"/>
      <c r="R84" s="17"/>
    </row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</sheetData>
  <sheetProtection/>
  <printOptions gridLines="1"/>
  <pageMargins left="0.27" right="0.17" top="1" bottom="1" header="0.5" footer="0.5"/>
  <pageSetup fitToHeight="2" horizontalDpi="600" verticalDpi="600" orientation="portrait" scale="53" r:id="rId2"/>
  <colBreaks count="1" manualBreakCount="1">
    <brk id="25" max="8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pol35</dc:creator>
  <cp:keywords/>
  <dc:description/>
  <cp:lastModifiedBy>Kakhaber Sulakvelidze</cp:lastModifiedBy>
  <cp:lastPrinted>2020-02-27T11:19:05Z</cp:lastPrinted>
  <dcterms:created xsi:type="dcterms:W3CDTF">2007-02-19T10:04:14Z</dcterms:created>
  <dcterms:modified xsi:type="dcterms:W3CDTF">2023-05-30T10:24:58Z</dcterms:modified>
  <cp:category/>
  <cp:version/>
  <cp:contentType/>
  <cp:contentStatus/>
</cp:coreProperties>
</file>