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185" windowWidth="14805" windowHeight="6930" tabRatio="734"/>
  </bookViews>
  <sheets>
    <sheet name="მშპ_წლიური" sheetId="1" r:id="rId1"/>
    <sheet name="მშპ_კვარტალური" sheetId="12" r:id="rId2"/>
    <sheet name="დამატებული ღირებულება_თვეები" sheetId="26" r:id="rId3"/>
    <sheet name="სესხები (ნაკადები)" sheetId="21" r:id="rId4"/>
    <sheet name="ბიზნეს სექტორი კვარტალური" sheetId="23" r:id="rId5"/>
    <sheet name="ბიზნეს სექტორი წლიური" sheetId="24" r:id="rId6"/>
    <sheet name="უმუშევრობა" sheetId="8" r:id="rId7"/>
    <sheet name="ჯინი" sheetId="25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Weights">[1]Cities!$C$2:$C$6</definedName>
  </definedNames>
  <calcPr calcId="145621"/>
</workbook>
</file>

<file path=xl/calcChain.xml><?xml version="1.0" encoding="utf-8"?>
<calcChain xmlns="http://schemas.openxmlformats.org/spreadsheetml/2006/main">
  <c r="C100" i="26" l="1"/>
  <c r="C124" i="26"/>
  <c r="J123" i="21" l="1"/>
  <c r="I122" i="21"/>
  <c r="H123" i="21"/>
  <c r="I123" i="21" s="1"/>
  <c r="H122" i="21"/>
  <c r="G123" i="21"/>
  <c r="D123" i="21"/>
  <c r="D122" i="21"/>
  <c r="F12" i="24" l="1"/>
  <c r="F11" i="24"/>
  <c r="F10" i="24"/>
  <c r="F9" i="24"/>
  <c r="F8" i="24"/>
  <c r="E12" i="24"/>
  <c r="E11" i="24"/>
  <c r="E10" i="24"/>
  <c r="E9" i="24"/>
  <c r="E8" i="24"/>
  <c r="D12" i="24"/>
  <c r="D11" i="24"/>
  <c r="D10" i="24"/>
  <c r="D9" i="24"/>
  <c r="D8" i="24"/>
  <c r="F7" i="24"/>
  <c r="E7" i="24"/>
  <c r="D7" i="24"/>
  <c r="F14" i="23" l="1"/>
  <c r="F15" i="23"/>
  <c r="F16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34" i="23"/>
  <c r="F35" i="23"/>
  <c r="F36" i="23"/>
  <c r="F37" i="23"/>
  <c r="F38" i="23"/>
  <c r="F39" i="23"/>
  <c r="F13" i="23"/>
  <c r="J6" i="21" l="1"/>
  <c r="J8" i="21"/>
  <c r="J10" i="21"/>
  <c r="J12" i="21"/>
  <c r="J14" i="21"/>
  <c r="J16" i="21"/>
  <c r="J18" i="21"/>
  <c r="J20" i="21"/>
  <c r="J22" i="21"/>
  <c r="J24" i="21"/>
  <c r="J26" i="21"/>
  <c r="J28" i="21"/>
  <c r="J30" i="21"/>
  <c r="J32" i="21"/>
  <c r="J34" i="21"/>
  <c r="J36" i="21"/>
  <c r="J38" i="21"/>
  <c r="J40" i="21"/>
  <c r="J42" i="21"/>
  <c r="J43" i="21"/>
  <c r="J44" i="21"/>
  <c r="J46" i="21"/>
  <c r="J47" i="21"/>
  <c r="J48" i="21"/>
  <c r="J50" i="21"/>
  <c r="J51" i="21"/>
  <c r="J52" i="21"/>
  <c r="J54" i="21"/>
  <c r="J55" i="21"/>
  <c r="J56" i="21"/>
  <c r="J58" i="21"/>
  <c r="J59" i="21"/>
  <c r="J60" i="21"/>
  <c r="J62" i="21"/>
  <c r="J63" i="21"/>
  <c r="J64" i="21"/>
  <c r="J66" i="21"/>
  <c r="J67" i="21"/>
  <c r="J68" i="21"/>
  <c r="J70" i="21"/>
  <c r="J71" i="21"/>
  <c r="J72" i="21"/>
  <c r="J74" i="21"/>
  <c r="J75" i="21"/>
  <c r="J76" i="21"/>
  <c r="J78" i="21"/>
  <c r="J79" i="21"/>
  <c r="J80" i="21"/>
  <c r="J82" i="21"/>
  <c r="J83" i="21"/>
  <c r="J84" i="21"/>
  <c r="J86" i="21"/>
  <c r="J87" i="21"/>
  <c r="J88" i="21"/>
  <c r="J90" i="21"/>
  <c r="J91" i="21"/>
  <c r="J92" i="21"/>
  <c r="J94" i="21"/>
  <c r="J95" i="21"/>
  <c r="J96" i="21"/>
  <c r="J98" i="21"/>
  <c r="J99" i="21"/>
  <c r="J100" i="21"/>
  <c r="J102" i="21"/>
  <c r="J103" i="21"/>
  <c r="J104" i="21"/>
  <c r="J106" i="21"/>
  <c r="J107" i="21"/>
  <c r="J108" i="21"/>
  <c r="J110" i="21"/>
  <c r="J111" i="21"/>
  <c r="J112" i="21"/>
  <c r="J113" i="21"/>
  <c r="J114" i="21"/>
  <c r="J116" i="21"/>
  <c r="J117" i="21"/>
  <c r="J118" i="21"/>
  <c r="J120" i="21"/>
  <c r="J121" i="21"/>
  <c r="H113" i="21"/>
  <c r="I113" i="21" s="1"/>
  <c r="H114" i="21"/>
  <c r="I114" i="21" s="1"/>
  <c r="H115" i="21"/>
  <c r="I115" i="21" s="1"/>
  <c r="H116" i="21"/>
  <c r="I116" i="21" s="1"/>
  <c r="H117" i="21"/>
  <c r="I117" i="21" s="1"/>
  <c r="H118" i="21"/>
  <c r="I118" i="21" s="1"/>
  <c r="H119" i="21"/>
  <c r="I119" i="21" s="1"/>
  <c r="H120" i="21"/>
  <c r="I120" i="21" s="1"/>
  <c r="H121" i="21"/>
  <c r="I121" i="21" s="1"/>
  <c r="H112" i="21"/>
  <c r="I112" i="21" s="1"/>
  <c r="H5" i="21"/>
  <c r="H6" i="21"/>
  <c r="I6" i="21" s="1"/>
  <c r="H7" i="21"/>
  <c r="I7" i="21" s="1"/>
  <c r="H8" i="21"/>
  <c r="I8" i="21" s="1"/>
  <c r="H9" i="21"/>
  <c r="H10" i="21"/>
  <c r="I10" i="21" s="1"/>
  <c r="H11" i="21"/>
  <c r="I11" i="21" s="1"/>
  <c r="H12" i="21"/>
  <c r="I12" i="21" s="1"/>
  <c r="H13" i="21"/>
  <c r="H14" i="21"/>
  <c r="I14" i="21" s="1"/>
  <c r="H15" i="21"/>
  <c r="I15" i="21" s="1"/>
  <c r="H16" i="21"/>
  <c r="I16" i="21" s="1"/>
  <c r="H17" i="21"/>
  <c r="H18" i="21"/>
  <c r="I18" i="21" s="1"/>
  <c r="H19" i="21"/>
  <c r="I19" i="21" s="1"/>
  <c r="H20" i="21"/>
  <c r="I20" i="21" s="1"/>
  <c r="H21" i="21"/>
  <c r="H22" i="21"/>
  <c r="I22" i="21" s="1"/>
  <c r="H23" i="21"/>
  <c r="I23" i="21" s="1"/>
  <c r="H24" i="21"/>
  <c r="I24" i="21" s="1"/>
  <c r="H25" i="21"/>
  <c r="H26" i="21"/>
  <c r="I26" i="21" s="1"/>
  <c r="H27" i="21"/>
  <c r="I27" i="21" s="1"/>
  <c r="H28" i="21"/>
  <c r="I28" i="21" s="1"/>
  <c r="H29" i="21"/>
  <c r="H30" i="21"/>
  <c r="I30" i="21" s="1"/>
  <c r="H31" i="21"/>
  <c r="I31" i="21" s="1"/>
  <c r="H32" i="21"/>
  <c r="I32" i="21" s="1"/>
  <c r="H33" i="21"/>
  <c r="H34" i="21"/>
  <c r="I34" i="21" s="1"/>
  <c r="H35" i="21"/>
  <c r="I35" i="21" s="1"/>
  <c r="H36" i="21"/>
  <c r="I36" i="21" s="1"/>
  <c r="H37" i="21"/>
  <c r="H38" i="21"/>
  <c r="I38" i="21" s="1"/>
  <c r="H39" i="21"/>
  <c r="I39" i="21" s="1"/>
  <c r="H40" i="21"/>
  <c r="I40" i="21" s="1"/>
  <c r="H41" i="21"/>
  <c r="H42" i="21"/>
  <c r="I42" i="21" s="1"/>
  <c r="H43" i="21"/>
  <c r="I43" i="21" s="1"/>
  <c r="H44" i="21"/>
  <c r="I44" i="21" s="1"/>
  <c r="H45" i="21"/>
  <c r="H46" i="21"/>
  <c r="I46" i="21" s="1"/>
  <c r="H47" i="21"/>
  <c r="I47" i="21" s="1"/>
  <c r="H48" i="21"/>
  <c r="I48" i="21" s="1"/>
  <c r="H49" i="21"/>
  <c r="H50" i="21"/>
  <c r="I50" i="21" s="1"/>
  <c r="H51" i="21"/>
  <c r="I51" i="21" s="1"/>
  <c r="H52" i="21"/>
  <c r="I52" i="21" s="1"/>
  <c r="H53" i="21"/>
  <c r="H54" i="21"/>
  <c r="I54" i="21" s="1"/>
  <c r="H55" i="21"/>
  <c r="I55" i="21" s="1"/>
  <c r="H56" i="21"/>
  <c r="I56" i="21" s="1"/>
  <c r="H57" i="21"/>
  <c r="H58" i="21"/>
  <c r="I58" i="21" s="1"/>
  <c r="H59" i="21"/>
  <c r="I59" i="21" s="1"/>
  <c r="H60" i="21"/>
  <c r="I60" i="21" s="1"/>
  <c r="H61" i="21"/>
  <c r="H62" i="21"/>
  <c r="I62" i="21" s="1"/>
  <c r="H63" i="21"/>
  <c r="I63" i="21" s="1"/>
  <c r="H64" i="21"/>
  <c r="I64" i="21" s="1"/>
  <c r="H65" i="21"/>
  <c r="H66" i="21"/>
  <c r="I66" i="21" s="1"/>
  <c r="H67" i="21"/>
  <c r="I67" i="21" s="1"/>
  <c r="H68" i="21"/>
  <c r="I68" i="21" s="1"/>
  <c r="H69" i="21"/>
  <c r="I69" i="21" s="1"/>
  <c r="H70" i="21"/>
  <c r="I70" i="21" s="1"/>
  <c r="H71" i="21"/>
  <c r="I71" i="21" s="1"/>
  <c r="H72" i="21"/>
  <c r="I72" i="21" s="1"/>
  <c r="H73" i="21"/>
  <c r="I73" i="21" s="1"/>
  <c r="H74" i="21"/>
  <c r="I74" i="21" s="1"/>
  <c r="H75" i="21"/>
  <c r="I75" i="21" s="1"/>
  <c r="H76" i="21"/>
  <c r="I76" i="21" s="1"/>
  <c r="H77" i="21"/>
  <c r="I77" i="21" s="1"/>
  <c r="H78" i="21"/>
  <c r="I78" i="21" s="1"/>
  <c r="H79" i="21"/>
  <c r="I79" i="21" s="1"/>
  <c r="H80" i="21"/>
  <c r="I80" i="21" s="1"/>
  <c r="H81" i="21"/>
  <c r="I81" i="21" s="1"/>
  <c r="H82" i="21"/>
  <c r="I82" i="21" s="1"/>
  <c r="H83" i="21"/>
  <c r="I83" i="21" s="1"/>
  <c r="H84" i="21"/>
  <c r="I84" i="21" s="1"/>
  <c r="H85" i="21"/>
  <c r="I85" i="21" s="1"/>
  <c r="H86" i="21"/>
  <c r="I86" i="21" s="1"/>
  <c r="H87" i="21"/>
  <c r="I87" i="21" s="1"/>
  <c r="H88" i="21"/>
  <c r="I88" i="21" s="1"/>
  <c r="H89" i="21"/>
  <c r="I89" i="21" s="1"/>
  <c r="H90" i="21"/>
  <c r="I90" i="21" s="1"/>
  <c r="H91" i="21"/>
  <c r="I91" i="21" s="1"/>
  <c r="H92" i="21"/>
  <c r="I92" i="21" s="1"/>
  <c r="H93" i="21"/>
  <c r="I93" i="21" s="1"/>
  <c r="H94" i="21"/>
  <c r="I94" i="21" s="1"/>
  <c r="H95" i="21"/>
  <c r="I95" i="21" s="1"/>
  <c r="H96" i="21"/>
  <c r="I96" i="21" s="1"/>
  <c r="H97" i="21"/>
  <c r="I97" i="21" s="1"/>
  <c r="H98" i="21"/>
  <c r="I98" i="21" s="1"/>
  <c r="H99" i="21"/>
  <c r="I99" i="21" s="1"/>
  <c r="H100" i="21"/>
  <c r="I100" i="21" s="1"/>
  <c r="H101" i="21"/>
  <c r="I101" i="21" s="1"/>
  <c r="H102" i="21"/>
  <c r="I102" i="21" s="1"/>
  <c r="H103" i="21"/>
  <c r="I103" i="21" s="1"/>
  <c r="H104" i="21"/>
  <c r="I104" i="21" s="1"/>
  <c r="H105" i="21"/>
  <c r="I105" i="21" s="1"/>
  <c r="H106" i="21"/>
  <c r="I106" i="21" s="1"/>
  <c r="H107" i="21"/>
  <c r="I107" i="21" s="1"/>
  <c r="H108" i="21"/>
  <c r="I108" i="21" s="1"/>
  <c r="H109" i="21"/>
  <c r="I109" i="21" s="1"/>
  <c r="H110" i="21"/>
  <c r="I110" i="21" s="1"/>
  <c r="H111" i="21"/>
  <c r="I111" i="21" s="1"/>
  <c r="H4" i="21"/>
  <c r="J4" i="21" s="1"/>
  <c r="G112" i="21"/>
  <c r="G111" i="21"/>
  <c r="G5" i="21"/>
  <c r="G6" i="21"/>
  <c r="G7" i="21"/>
  <c r="G8" i="21"/>
  <c r="G9" i="21"/>
  <c r="G10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56" i="21"/>
  <c r="G57" i="21"/>
  <c r="G58" i="21"/>
  <c r="G59" i="21"/>
  <c r="G60" i="21"/>
  <c r="G61" i="21"/>
  <c r="G62" i="21"/>
  <c r="G63" i="21"/>
  <c r="G64" i="21"/>
  <c r="G65" i="21"/>
  <c r="G66" i="21"/>
  <c r="G67" i="21"/>
  <c r="G68" i="21"/>
  <c r="G69" i="21"/>
  <c r="G70" i="21"/>
  <c r="G71" i="21"/>
  <c r="G72" i="21"/>
  <c r="G73" i="21"/>
  <c r="G74" i="21"/>
  <c r="G75" i="21"/>
  <c r="G76" i="21"/>
  <c r="G77" i="21"/>
  <c r="G78" i="21"/>
  <c r="G79" i="21"/>
  <c r="G80" i="21"/>
  <c r="G81" i="21"/>
  <c r="G82" i="21"/>
  <c r="G83" i="21"/>
  <c r="G84" i="21"/>
  <c r="G85" i="21"/>
  <c r="G86" i="21"/>
  <c r="G87" i="21"/>
  <c r="G88" i="21"/>
  <c r="G89" i="21"/>
  <c r="G90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0" i="21"/>
  <c r="G4" i="21"/>
  <c r="G113" i="21"/>
  <c r="G114" i="21"/>
  <c r="G115" i="21"/>
  <c r="G116" i="21"/>
  <c r="G117" i="21"/>
  <c r="G118" i="21"/>
  <c r="G119" i="21"/>
  <c r="G120" i="21"/>
  <c r="G121" i="21"/>
  <c r="G122" i="21"/>
  <c r="D5" i="21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4" i="21"/>
  <c r="I61" i="21" l="1"/>
  <c r="J61" i="21"/>
  <c r="I53" i="21"/>
  <c r="J53" i="21"/>
  <c r="I45" i="21"/>
  <c r="J45" i="21"/>
  <c r="I41" i="21"/>
  <c r="J41" i="21"/>
  <c r="I33" i="21"/>
  <c r="J33" i="21"/>
  <c r="I29" i="21"/>
  <c r="J29" i="21"/>
  <c r="I21" i="21"/>
  <c r="J21" i="21"/>
  <c r="I17" i="21"/>
  <c r="J17" i="21"/>
  <c r="I9" i="21"/>
  <c r="J9" i="21"/>
  <c r="I5" i="21"/>
  <c r="J5" i="21"/>
  <c r="J109" i="21"/>
  <c r="J105" i="21"/>
  <c r="J101" i="21"/>
  <c r="J97" i="21"/>
  <c r="J93" i="21"/>
  <c r="J85" i="21"/>
  <c r="J81" i="21"/>
  <c r="J77" i="21"/>
  <c r="J73" i="21"/>
  <c r="J69" i="21"/>
  <c r="J119" i="21"/>
  <c r="J115" i="21"/>
  <c r="I65" i="21"/>
  <c r="J65" i="21"/>
  <c r="I57" i="21"/>
  <c r="J57" i="21"/>
  <c r="I49" i="21"/>
  <c r="J49" i="21"/>
  <c r="I37" i="21"/>
  <c r="J37" i="21"/>
  <c r="I25" i="21"/>
  <c r="J25" i="21"/>
  <c r="I13" i="21"/>
  <c r="J13" i="21"/>
  <c r="J89" i="21"/>
  <c r="J122" i="21"/>
  <c r="I4" i="21"/>
  <c r="J39" i="21"/>
  <c r="J35" i="21"/>
  <c r="J31" i="21"/>
  <c r="J27" i="21"/>
  <c r="J23" i="21"/>
  <c r="J19" i="21"/>
  <c r="J15" i="21"/>
  <c r="J11" i="21"/>
  <c r="J7" i="21"/>
  <c r="C80" i="12"/>
  <c r="H23" i="1" l="1"/>
  <c r="D58" i="8" l="1"/>
  <c r="E58" i="8"/>
  <c r="F58" i="8"/>
  <c r="G58" i="8"/>
  <c r="H58" i="8"/>
  <c r="I58" i="8"/>
  <c r="J58" i="8"/>
  <c r="K58" i="8"/>
  <c r="D59" i="8"/>
  <c r="E59" i="8"/>
  <c r="F59" i="8"/>
  <c r="G59" i="8"/>
  <c r="H59" i="8"/>
  <c r="I59" i="8"/>
  <c r="J59" i="8"/>
  <c r="K59" i="8"/>
  <c r="B59" i="8"/>
  <c r="B60" i="8"/>
  <c r="C59" i="8"/>
  <c r="C58" i="8"/>
</calcChain>
</file>

<file path=xl/sharedStrings.xml><?xml version="1.0" encoding="utf-8"?>
<sst xmlns="http://schemas.openxmlformats.org/spreadsheetml/2006/main" count="498" uniqueCount="195">
  <si>
    <t>ნომინალური მშპ</t>
  </si>
  <si>
    <t>მშპ-ს ზრდა (%)</t>
  </si>
  <si>
    <t>მშპ ერთ სულ მოსახლეზე (აშშ დოლარი)</t>
  </si>
  <si>
    <t>მშპ ერთ სულ მოსახლეზე (PPP, აშშ დოლარი)</t>
  </si>
  <si>
    <t>მოხმარება</t>
  </si>
  <si>
    <t>ინვესტიციები</t>
  </si>
  <si>
    <t>მშპ ერთ სულზე (ლარი)</t>
  </si>
  <si>
    <t>სოფლის მეურნეობა</t>
  </si>
  <si>
    <t>მრეწველობა</t>
  </si>
  <si>
    <t>მშენებლობა</t>
  </si>
  <si>
    <t>ვაჭრობა</t>
  </si>
  <si>
    <t>ტრანსპორტი</t>
  </si>
  <si>
    <t>ოპერაციები უძრავი ქონებით</t>
  </si>
  <si>
    <t>სახელმწიფო მმართველობა</t>
  </si>
  <si>
    <t>განათლება</t>
  </si>
  <si>
    <t>ჯანდაცვა</t>
  </si>
  <si>
    <t>კომ. და სოც. მომსახურება</t>
  </si>
  <si>
    <t>სხვა</t>
  </si>
  <si>
    <t>მშპ დარგების მიხედვით</t>
  </si>
  <si>
    <t>სულ</t>
  </si>
  <si>
    <t>უმუშევრობა სულ</t>
  </si>
  <si>
    <t>უმუშევრობა ქალები</t>
  </si>
  <si>
    <t>უმუშევრობა კაცები</t>
  </si>
  <si>
    <t>უმუშევრობა (%)</t>
  </si>
  <si>
    <t>უმუშევრობა ქალაქი</t>
  </si>
  <si>
    <t>უმუშევრობა სოფელი</t>
  </si>
  <si>
    <t xml:space="preserve">უმუშევრობა რეგიონალურ ჭრილში (%) </t>
  </si>
  <si>
    <t>15-19</t>
  </si>
  <si>
    <t>20-24</t>
  </si>
  <si>
    <t>25-29</t>
  </si>
  <si>
    <t>30-34</t>
  </si>
  <si>
    <t>35-39</t>
  </si>
  <si>
    <t>40-44</t>
  </si>
  <si>
    <t>55-59</t>
  </si>
  <si>
    <t>60-64</t>
  </si>
  <si>
    <t>65+</t>
  </si>
  <si>
    <t>2012 წ</t>
  </si>
  <si>
    <t>I</t>
  </si>
  <si>
    <t>II</t>
  </si>
  <si>
    <t>III</t>
  </si>
  <si>
    <t>IV</t>
  </si>
  <si>
    <t>V</t>
  </si>
  <si>
    <t>VI</t>
  </si>
  <si>
    <t>VII</t>
  </si>
  <si>
    <t>VIII</t>
  </si>
  <si>
    <t>XIX</t>
  </si>
  <si>
    <t>X</t>
  </si>
  <si>
    <t>XI</t>
  </si>
  <si>
    <t>XII</t>
  </si>
  <si>
    <t>დღგ-ს  გადამხდელ  საწარმოთა  ბრუნვის ცვლილება (%)</t>
  </si>
  <si>
    <t>უმუშევრობა ასაკობრივ ჭრილში (%)</t>
  </si>
  <si>
    <t>ელ. აირისა და წყლის წარმოება/განაწილება</t>
  </si>
  <si>
    <t>სასტუმროები და რესტორნები</t>
  </si>
  <si>
    <t>ტრანსპორტი და კავშირგაბმულობა</t>
  </si>
  <si>
    <t>საფინანსო საქმიანობა</t>
  </si>
  <si>
    <t>2013 წ</t>
  </si>
  <si>
    <t>მშპ</t>
  </si>
  <si>
    <t>წმ. ექსპორტი</t>
  </si>
  <si>
    <t>შრომის ანაზრაურება</t>
  </si>
  <si>
    <t>გადასახადები</t>
  </si>
  <si>
    <t>I 96</t>
  </si>
  <si>
    <t>II 96</t>
  </si>
  <si>
    <t>III 96</t>
  </si>
  <si>
    <t>IV 96</t>
  </si>
  <si>
    <t>I 97</t>
  </si>
  <si>
    <t>II 97</t>
  </si>
  <si>
    <t>III 97</t>
  </si>
  <si>
    <t>IV 97</t>
  </si>
  <si>
    <t>I 98</t>
  </si>
  <si>
    <t>II 98</t>
  </si>
  <si>
    <t>III 98</t>
  </si>
  <si>
    <t>IV 98</t>
  </si>
  <si>
    <t>I 99</t>
  </si>
  <si>
    <t>II 99</t>
  </si>
  <si>
    <t>III 99</t>
  </si>
  <si>
    <t>IV 99</t>
  </si>
  <si>
    <t>I 00</t>
  </si>
  <si>
    <t>II 00</t>
  </si>
  <si>
    <t>III 00</t>
  </si>
  <si>
    <t>I 01</t>
  </si>
  <si>
    <t>II 01</t>
  </si>
  <si>
    <t>III 01</t>
  </si>
  <si>
    <t>IV 01</t>
  </si>
  <si>
    <t>I 02</t>
  </si>
  <si>
    <t>II 02</t>
  </si>
  <si>
    <t>III 02</t>
  </si>
  <si>
    <t>IV 02</t>
  </si>
  <si>
    <t>IV 00</t>
  </si>
  <si>
    <t>I 03</t>
  </si>
  <si>
    <t>II 03</t>
  </si>
  <si>
    <t>III 03</t>
  </si>
  <si>
    <t>IV 03</t>
  </si>
  <si>
    <t>I 04</t>
  </si>
  <si>
    <t>II 04</t>
  </si>
  <si>
    <t>III 04</t>
  </si>
  <si>
    <t>IV 04</t>
  </si>
  <si>
    <t>I 05</t>
  </si>
  <si>
    <t>II 05</t>
  </si>
  <si>
    <t>III 05</t>
  </si>
  <si>
    <t>IV 05</t>
  </si>
  <si>
    <t>I 06</t>
  </si>
  <si>
    <t>II 06</t>
  </si>
  <si>
    <t>III 06</t>
  </si>
  <si>
    <t>IV 06</t>
  </si>
  <si>
    <t>I 07</t>
  </si>
  <si>
    <t>II 07</t>
  </si>
  <si>
    <t>III 07</t>
  </si>
  <si>
    <t>IV 07</t>
  </si>
  <si>
    <t>I  08</t>
  </si>
  <si>
    <t>II 08</t>
  </si>
  <si>
    <t>III 08</t>
  </si>
  <si>
    <t>IV 08</t>
  </si>
  <si>
    <t>I  09</t>
  </si>
  <si>
    <t>II 09</t>
  </si>
  <si>
    <t>III 09</t>
  </si>
  <si>
    <t>IV 09</t>
  </si>
  <si>
    <t>I  10</t>
  </si>
  <si>
    <t>II 10</t>
  </si>
  <si>
    <t>III 10</t>
  </si>
  <si>
    <t>IV 10</t>
  </si>
  <si>
    <t>I 11</t>
  </si>
  <si>
    <t>II 11</t>
  </si>
  <si>
    <t>III 11</t>
  </si>
  <si>
    <t>IV 11</t>
  </si>
  <si>
    <t>I 12</t>
  </si>
  <si>
    <t>II 12</t>
  </si>
  <si>
    <t>III 12</t>
  </si>
  <si>
    <t>IV 12</t>
  </si>
  <si>
    <t>I 13*</t>
  </si>
  <si>
    <t>II 13*</t>
  </si>
  <si>
    <t>III 13*</t>
  </si>
  <si>
    <t>IV 13*</t>
  </si>
  <si>
    <t>I 14*</t>
  </si>
  <si>
    <t>II 14*</t>
  </si>
  <si>
    <t>მოგება</t>
  </si>
  <si>
    <t>შერეული შემოსავალი</t>
  </si>
  <si>
    <t>III 14*</t>
  </si>
  <si>
    <t>მშპ დანახარჯების მიხედვით</t>
  </si>
  <si>
    <t>შემოსავლის ფორმირების ანგარიში</t>
  </si>
  <si>
    <t>მსყიდველობითი უნარიანობის პარიტეტის მიხედვით</t>
  </si>
  <si>
    <t>IX</t>
  </si>
  <si>
    <t>დარგი</t>
  </si>
  <si>
    <t>სხვაობა ლარი</t>
  </si>
  <si>
    <t>ზრდა %</t>
  </si>
  <si>
    <t>ხ/წ.</t>
  </si>
  <si>
    <t>წონა</t>
  </si>
  <si>
    <t>ოპერაციები უძრავი ქონებით და იჯარით</t>
  </si>
  <si>
    <t>კომუნალური მომსახურების გაწევა</t>
  </si>
  <si>
    <t>საქმიანობა უცნობია</t>
  </si>
  <si>
    <t>ეროვნული ვალუტით გაცემული სესხები</t>
  </si>
  <si>
    <t>უცხოური ვალუტით გაცემული სესხები</t>
  </si>
  <si>
    <t>დოლარიზაციის კოეფიციენტები</t>
  </si>
  <si>
    <t>საშუალო კურსზე შესწორებული</t>
  </si>
  <si>
    <t>დოლარიზაციის კოეფიციენტები (საშულო კურსზე შესწორებული)</t>
  </si>
  <si>
    <t xml:space="preserve">გაცემული სესხები </t>
  </si>
  <si>
    <t>გაცემული სესხები  (საშულო კურსზე შესწორებული)</t>
  </si>
  <si>
    <t>აშშ დოლარი (საშუალო თვიური)</t>
  </si>
  <si>
    <t>მთლიანი ინვესტიციები მლნ.ლარი</t>
  </si>
  <si>
    <t>კაპიტალური ხარჯები ათასი ლარი</t>
  </si>
  <si>
    <t xml:space="preserve">   არაფინანსური აქტივების შეძენა ათასი ლარი</t>
  </si>
  <si>
    <t>კერძო ინვესტიციები მლნ ლარი</t>
  </si>
  <si>
    <t>დღგ-ს  გადამხდელ  საწარმოთა  ბრუნვა
(ლარი)</t>
  </si>
  <si>
    <t>მშპ-ის  ნომინალური ღირებულების შეფასება
(ლარი)</t>
  </si>
  <si>
    <t>ჯინის კოეფიციენტები</t>
  </si>
  <si>
    <r>
      <t>მთლიანი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შემოსავლების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მიხედვით</t>
    </r>
    <r>
      <rPr>
        <vertAlign val="superscript"/>
        <sz val="10"/>
        <rFont val="AcadNusx"/>
      </rPr>
      <t>1</t>
    </r>
  </si>
  <si>
    <r>
      <t>მთლიანი</t>
    </r>
    <r>
      <rPr>
        <sz val="10"/>
        <rFont val="Calibri"/>
        <family val="2"/>
        <charset val="204"/>
      </rPr>
      <t xml:space="preserve"> </t>
    </r>
    <r>
      <rPr>
        <sz val="10"/>
        <rFont val="Sylfaen"/>
        <family val="1"/>
        <charset val="204"/>
      </rPr>
      <t>ფულადი</t>
    </r>
    <r>
      <rPr>
        <sz val="10"/>
        <rFont val="Calibri"/>
        <family val="2"/>
        <charset val="204"/>
      </rPr>
      <t xml:space="preserve"> </t>
    </r>
    <r>
      <rPr>
        <sz val="10"/>
        <rFont val="Sylfaen"/>
        <family val="1"/>
        <charset val="204"/>
      </rPr>
      <t>სახსრების</t>
    </r>
    <r>
      <rPr>
        <sz val="10"/>
        <rFont val="Calibri"/>
        <family val="2"/>
        <charset val="204"/>
      </rPr>
      <t xml:space="preserve"> </t>
    </r>
    <r>
      <rPr>
        <sz val="10"/>
        <rFont val="Sylfaen"/>
        <family val="1"/>
        <charset val="204"/>
      </rPr>
      <t>მიხედვით</t>
    </r>
    <r>
      <rPr>
        <vertAlign val="superscript"/>
        <sz val="10"/>
        <rFont val="Calibri"/>
        <family val="2"/>
        <charset val="204"/>
      </rPr>
      <t>2</t>
    </r>
  </si>
  <si>
    <r>
      <t>მთლიანი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სახსრების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მიხედვით</t>
    </r>
    <r>
      <rPr>
        <vertAlign val="superscript"/>
        <sz val="10"/>
        <rFont val="AcadNusx"/>
      </rPr>
      <t>3</t>
    </r>
  </si>
  <si>
    <r>
      <t>მთლიანი</t>
    </r>
    <r>
      <rPr>
        <sz val="10"/>
        <color indexed="10"/>
        <rFont val="AcadNusx"/>
      </rPr>
      <t xml:space="preserve"> </t>
    </r>
    <r>
      <rPr>
        <sz val="10"/>
        <color indexed="10"/>
        <rFont val="Sylfaen"/>
        <family val="1"/>
        <charset val="204"/>
      </rPr>
      <t>სამომხმარებლო</t>
    </r>
    <r>
      <rPr>
        <sz val="10"/>
        <color indexed="10"/>
        <rFont val="AcadNusx"/>
      </rPr>
      <t xml:space="preserve"> </t>
    </r>
    <r>
      <rPr>
        <sz val="10"/>
        <color indexed="10"/>
        <rFont val="Sylfaen"/>
        <family val="1"/>
        <charset val="204"/>
      </rPr>
      <t>ხარჯების</t>
    </r>
    <r>
      <rPr>
        <sz val="10"/>
        <color indexed="10"/>
        <rFont val="AcadNusx"/>
      </rPr>
      <t xml:space="preserve"> </t>
    </r>
    <r>
      <rPr>
        <sz val="10"/>
        <color indexed="10"/>
        <rFont val="Sylfaen"/>
        <family val="1"/>
        <charset val="204"/>
      </rPr>
      <t>მიხედვით</t>
    </r>
    <r>
      <rPr>
        <vertAlign val="superscript"/>
        <sz val="10"/>
        <color indexed="10"/>
        <rFont val="AcadNusx"/>
      </rPr>
      <t>4</t>
    </r>
  </si>
  <si>
    <r>
      <t>მთლიანი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ფულადი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ხარჯების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მიხედვით</t>
    </r>
    <r>
      <rPr>
        <vertAlign val="superscript"/>
        <sz val="10"/>
        <rFont val="AcadNusx"/>
      </rPr>
      <t>5</t>
    </r>
  </si>
  <si>
    <r>
      <t>მთლიანი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ხარჯების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მიხედვით</t>
    </r>
    <r>
      <rPr>
        <vertAlign val="superscript"/>
        <sz val="10"/>
        <rFont val="AcadNusx"/>
      </rPr>
      <t>6</t>
    </r>
  </si>
  <si>
    <r>
      <t>1</t>
    </r>
    <r>
      <rPr>
        <sz val="10"/>
        <rFont val="Sylfaen"/>
        <family val="1"/>
        <charset val="204"/>
      </rPr>
      <t xml:space="preserve"> მთლიანი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შემოსავლები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მოიცავს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როგორც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ფულად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შემოსავლებსა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და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ტრანსფერტებს</t>
    </r>
    <r>
      <rPr>
        <sz val="10"/>
        <rFont val="AcadNusx"/>
      </rPr>
      <t xml:space="preserve">, </t>
    </r>
    <r>
      <rPr>
        <sz val="10"/>
        <rFont val="Sylfaen"/>
        <family val="1"/>
        <charset val="204"/>
      </rPr>
      <t>ასევე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არაფულად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შემოსავლებს</t>
    </r>
  </si>
  <si>
    <r>
      <t>2</t>
    </r>
    <r>
      <rPr>
        <sz val="10"/>
        <rFont val="Sylfaen"/>
        <family val="1"/>
        <charset val="204"/>
      </rPr>
      <t xml:space="preserve"> მთლიანი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ფულადი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სახსრები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მოიცავს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როგორც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ფულად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შემოსავლებსა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და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ტრანსფერტებს</t>
    </r>
    <r>
      <rPr>
        <sz val="10"/>
        <rFont val="AcadNusx"/>
      </rPr>
      <t xml:space="preserve">, </t>
    </r>
    <r>
      <rPr>
        <sz val="10"/>
        <rFont val="Sylfaen"/>
        <family val="1"/>
        <charset val="204"/>
      </rPr>
      <t>ასევე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სხვა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ფულად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სახსრებს</t>
    </r>
  </si>
  <si>
    <r>
      <t>3</t>
    </r>
    <r>
      <rPr>
        <sz val="10"/>
        <rFont val="Sylfaen"/>
        <family val="1"/>
        <charset val="204"/>
      </rPr>
      <t xml:space="preserve"> მთლიანი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სახსრები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მოიცავს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როგორც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მთლიან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ფულად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სახსრებს</t>
    </r>
    <r>
      <rPr>
        <sz val="10"/>
        <rFont val="AcadNusx"/>
      </rPr>
      <t xml:space="preserve">, </t>
    </r>
    <r>
      <rPr>
        <sz val="10"/>
        <rFont val="Sylfaen"/>
        <family val="1"/>
        <charset val="204"/>
      </rPr>
      <t>ასევე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არაფულად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შემოსავლებს</t>
    </r>
  </si>
  <si>
    <r>
      <t>4</t>
    </r>
    <r>
      <rPr>
        <sz val="10"/>
        <rFont val="Sylfaen"/>
        <family val="1"/>
        <charset val="204"/>
      </rPr>
      <t xml:space="preserve"> მთლიანი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სამომხმარებლო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ხარჯები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მოიცავს</t>
    </r>
    <r>
      <rPr>
        <sz val="10"/>
        <rFont val="AcadNusx"/>
      </rPr>
      <t xml:space="preserve"> როგორც </t>
    </r>
    <r>
      <rPr>
        <sz val="10"/>
        <rFont val="Sylfaen"/>
        <family val="1"/>
        <charset val="204"/>
      </rPr>
      <t>სამომხმარებლო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ფულად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ხარჯებს</t>
    </r>
    <r>
      <rPr>
        <sz val="10"/>
        <rFont val="AcadNusx"/>
      </rPr>
      <t xml:space="preserve">, </t>
    </r>
    <r>
      <rPr>
        <sz val="10"/>
        <rFont val="Sylfaen"/>
        <family val="1"/>
        <charset val="204"/>
      </rPr>
      <t>ასევე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არაფულად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ხარჯებს</t>
    </r>
  </si>
  <si>
    <r>
      <t>5</t>
    </r>
    <r>
      <rPr>
        <sz val="10"/>
        <rFont val="Sylfaen"/>
        <family val="1"/>
        <charset val="204"/>
      </rPr>
      <t xml:space="preserve"> მთლიანი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ფულადი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ხარჯები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მოიცავს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როგორც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სამომხმარებლო</t>
    </r>
    <r>
      <rPr>
        <sz val="10"/>
        <rFont val="AcadNusx"/>
      </rPr>
      <t xml:space="preserve">, </t>
    </r>
    <r>
      <rPr>
        <sz val="10"/>
        <rFont val="Sylfaen"/>
        <family val="1"/>
        <charset val="204"/>
      </rPr>
      <t>ასევე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არასამომხმარებლო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ფულად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ხარჯებს</t>
    </r>
  </si>
  <si>
    <r>
      <t>6</t>
    </r>
    <r>
      <rPr>
        <sz val="10"/>
        <rFont val="Sylfaen"/>
        <family val="1"/>
        <charset val="204"/>
      </rPr>
      <t xml:space="preserve"> მთლიანი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ხარჯები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მოიცავს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როგორც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მთლიან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ფულად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ხარჯებს</t>
    </r>
    <r>
      <rPr>
        <sz val="10"/>
        <rFont val="AcadNusx"/>
      </rPr>
      <t xml:space="preserve">, </t>
    </r>
    <r>
      <rPr>
        <sz val="10"/>
        <rFont val="Sylfaen"/>
        <family val="1"/>
        <charset val="204"/>
      </rPr>
      <t>ასევე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არაფულად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ხარჯებს</t>
    </r>
  </si>
  <si>
    <t>ბრუნვა, მლნ. ლარი</t>
  </si>
  <si>
    <t>პროდუქციის გამოშვება, მლნ. ლარი</t>
  </si>
  <si>
    <t>დასაქმებულთა რაოდენობა, კაცი</t>
  </si>
  <si>
    <t>დაქირავებულთა რაოდენობა, კაცი</t>
  </si>
  <si>
    <t>დასაქმებულთა საშუალო თვიური შრომის ანაზღაურება, ლარი</t>
  </si>
  <si>
    <t>შრომითი დანახარჯები, მლნ. ლარი</t>
  </si>
  <si>
    <t>საქონლისა და მომსახურების ყიდვები, მლნ. ლარი</t>
  </si>
  <si>
    <t>გადასაყიდად განკუთვნილი საქონლისა და მომსახურების ყიდვები, მლნ. ლარი</t>
  </si>
  <si>
    <t>I 13</t>
  </si>
  <si>
    <t>II 13</t>
  </si>
  <si>
    <t>III 13</t>
  </si>
  <si>
    <t>IV 13</t>
  </si>
  <si>
    <t>ბიზნეს სექტორის დაკრედიტება</t>
  </si>
  <si>
    <t>ბიზნეს სექტორი წლიური</t>
  </si>
  <si>
    <t>უმუშევრობა</t>
  </si>
  <si>
    <t>ნომინალური მშპ და რეალური მშპ-ს ზრდა</t>
  </si>
  <si>
    <t>დამამუშავებელი და სამთომოპ. მრეწველობა</t>
  </si>
  <si>
    <t>2013 12 თვე</t>
  </si>
  <si>
    <t>2014 12 თვე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</si>
</sst>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,##0.0"/>
    <numFmt numFmtId="166" formatCode="0.0"/>
    <numFmt numFmtId="167" formatCode="0.0;[Red]0.0"/>
    <numFmt numFmtId="168" formatCode="0.000"/>
  </numFmts>
  <fonts count="4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9"/>
      <name val="Arial"/>
      <family val="2"/>
    </font>
    <font>
      <sz val="10"/>
      <name val="Arial"/>
      <family val="2"/>
    </font>
    <font>
      <b/>
      <shadow/>
      <sz val="16"/>
      <color rgb="FF000000"/>
      <name val="BPG Algeti Compact"/>
    </font>
    <font>
      <b/>
      <shadow/>
      <sz val="14"/>
      <color rgb="FF000000"/>
      <name val="BPG Algeti Compact"/>
    </font>
    <font>
      <b/>
      <shadow/>
      <sz val="12"/>
      <color rgb="FF000000"/>
      <name val="BPG Algeti Compact"/>
    </font>
    <font>
      <sz val="10"/>
      <color indexed="8"/>
      <name val="MS Sans Serif"/>
      <family val="2"/>
      <charset val="204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04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Sylfaen"/>
      <family val="1"/>
    </font>
    <font>
      <sz val="9"/>
      <name val="Sylfaen"/>
      <family val="1"/>
    </font>
    <font>
      <b/>
      <shadow/>
      <sz val="10"/>
      <color rgb="FF000000"/>
      <name val="BPG Algeti Compact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cadNusx"/>
    </font>
    <font>
      <sz val="10"/>
      <name val="AcadNusx"/>
    </font>
    <font>
      <sz val="10"/>
      <color rgb="FFFF0000"/>
      <name val="Arial"/>
      <family val="2"/>
      <charset val="204"/>
    </font>
    <font>
      <sz val="10"/>
      <name val="Sylfaen"/>
      <family val="1"/>
      <charset val="204"/>
    </font>
    <font>
      <vertAlign val="superscript"/>
      <sz val="10"/>
      <name val="AcadNusx"/>
    </font>
    <font>
      <sz val="10"/>
      <name val="Calibri"/>
      <family val="2"/>
      <charset val="204"/>
    </font>
    <font>
      <vertAlign val="superscript"/>
      <sz val="10"/>
      <name val="Calibri"/>
      <family val="2"/>
      <charset val="204"/>
    </font>
    <font>
      <sz val="10"/>
      <color rgb="FFFF0000"/>
      <name val="Sylfaen"/>
      <family val="1"/>
      <charset val="204"/>
    </font>
    <font>
      <sz val="10"/>
      <color indexed="10"/>
      <name val="AcadNusx"/>
    </font>
    <font>
      <sz val="10"/>
      <color indexed="10"/>
      <name val="Sylfaen"/>
      <family val="1"/>
      <charset val="204"/>
    </font>
    <font>
      <vertAlign val="superscript"/>
      <sz val="10"/>
      <color indexed="10"/>
      <name val="AcadNusx"/>
    </font>
    <font>
      <sz val="10"/>
      <color rgb="FFFF0000"/>
      <name val="Arial"/>
      <family val="2"/>
    </font>
    <font>
      <vertAlign val="superscript"/>
      <sz val="10"/>
      <name val="Sylfaen"/>
      <family val="1"/>
      <charset val="204"/>
    </font>
    <font>
      <sz val="10"/>
      <color rgb="FFFF0000"/>
      <name val="AcadNusx"/>
    </font>
    <font>
      <sz val="8"/>
      <name val="Arial"/>
      <family val="2"/>
    </font>
    <font>
      <b/>
      <sz val="10"/>
      <name val="Sylfaen"/>
      <family val="1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9">
    <xf numFmtId="0" fontId="0" fillId="0" borderId="0"/>
    <xf numFmtId="0" fontId="1" fillId="0" borderId="0"/>
    <xf numFmtId="0" fontId="1" fillId="0" borderId="0"/>
    <xf numFmtId="0" fontId="7" fillId="0" borderId="0"/>
    <xf numFmtId="0" fontId="13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5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6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9" fontId="30" fillId="0" borderId="0" applyFont="0" applyFill="0" applyBorder="0" applyAlignment="0" applyProtection="0"/>
    <xf numFmtId="0" fontId="1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91">
    <xf numFmtId="0" fontId="0" fillId="0" borderId="0" xfId="0"/>
    <xf numFmtId="0" fontId="0" fillId="0" borderId="0" xfId="0" applyBorder="1"/>
    <xf numFmtId="0" fontId="0" fillId="0" borderId="1" xfId="0" applyBorder="1"/>
    <xf numFmtId="166" fontId="0" fillId="0" borderId="1" xfId="0" applyNumberFormat="1" applyBorder="1"/>
    <xf numFmtId="166" fontId="0" fillId="0" borderId="0" xfId="0" applyNumberFormat="1"/>
    <xf numFmtId="166" fontId="0" fillId="0" borderId="1" xfId="0" applyNumberForma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166" fontId="0" fillId="0" borderId="1" xfId="0" applyNumberFormat="1" applyFill="1" applyBorder="1" applyAlignment="1">
      <alignment horizontal="center" vertical="center"/>
    </xf>
    <xf numFmtId="0" fontId="10" fillId="0" borderId="1" xfId="0" applyFont="1" applyBorder="1"/>
    <xf numFmtId="167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165" fontId="14" fillId="0" borderId="1" xfId="1" applyNumberFormat="1" applyFont="1" applyBorder="1" applyAlignment="1">
      <alignment horizontal="center" vertical="center" wrapText="1"/>
    </xf>
    <xf numFmtId="1" fontId="1" fillId="0" borderId="1" xfId="2" applyNumberFormat="1" applyFill="1" applyBorder="1" applyAlignment="1">
      <alignment vertical="center"/>
    </xf>
    <xf numFmtId="1" fontId="0" fillId="0" borderId="1" xfId="0" applyNumberFormat="1" applyBorder="1"/>
    <xf numFmtId="0" fontId="0" fillId="0" borderId="0" xfId="0" applyFill="1"/>
    <xf numFmtId="165" fontId="18" fillId="0" borderId="1" xfId="2" applyNumberFormat="1" applyFont="1" applyFill="1" applyBorder="1" applyAlignment="1"/>
    <xf numFmtId="165" fontId="1" fillId="2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166" fontId="1" fillId="2" borderId="1" xfId="0" applyNumberFormat="1" applyFont="1" applyFill="1" applyBorder="1" applyAlignment="1">
      <alignment vertical="center"/>
    </xf>
    <xf numFmtId="0" fontId="20" fillId="0" borderId="0" xfId="0" applyFont="1"/>
    <xf numFmtId="0" fontId="21" fillId="0" borderId="0" xfId="0" applyFont="1"/>
    <xf numFmtId="166" fontId="1" fillId="0" borderId="1" xfId="0" applyNumberFormat="1" applyFont="1" applyFill="1" applyBorder="1" applyAlignment="1">
      <alignment vertical="center"/>
    </xf>
    <xf numFmtId="166" fontId="12" fillId="0" borderId="0" xfId="0" applyNumberFormat="1" applyFont="1" applyAlignment="1">
      <alignment horizontal="center" vertical="center" wrapText="1"/>
    </xf>
    <xf numFmtId="165" fontId="19" fillId="0" borderId="1" xfId="2" applyNumberFormat="1" applyFont="1" applyFill="1" applyBorder="1" applyAlignment="1"/>
    <xf numFmtId="165" fontId="19" fillId="0" borderId="1" xfId="0" applyNumberFormat="1" applyFont="1" applyFill="1" applyBorder="1" applyAlignment="1">
      <alignment vertical="center"/>
    </xf>
    <xf numFmtId="166" fontId="19" fillId="0" borderId="1" xfId="0" applyNumberFormat="1" applyFont="1" applyFill="1" applyBorder="1" applyAlignment="1">
      <alignment vertical="center"/>
    </xf>
    <xf numFmtId="165" fontId="19" fillId="0" borderId="1" xfId="5" applyNumberFormat="1" applyFont="1" applyFill="1" applyBorder="1" applyAlignment="1">
      <alignment vertical="center"/>
    </xf>
    <xf numFmtId="166" fontId="1" fillId="0" borderId="1" xfId="2" applyNumberFormat="1" applyFill="1" applyBorder="1" applyAlignment="1">
      <alignment vertical="center"/>
    </xf>
    <xf numFmtId="165" fontId="18" fillId="0" borderId="4" xfId="2" applyNumberFormat="1" applyFont="1" applyFill="1" applyBorder="1" applyAlignment="1"/>
    <xf numFmtId="1" fontId="0" fillId="0" borderId="4" xfId="0" applyNumberFormat="1" applyBorder="1"/>
    <xf numFmtId="165" fontId="18" fillId="0" borderId="7" xfId="2" applyNumberFormat="1" applyFont="1" applyFill="1" applyBorder="1" applyAlignment="1"/>
    <xf numFmtId="165" fontId="18" fillId="0" borderId="8" xfId="2" applyNumberFormat="1" applyFont="1" applyFill="1" applyBorder="1" applyAlignment="1"/>
    <xf numFmtId="1" fontId="1" fillId="0" borderId="7" xfId="2" applyNumberFormat="1" applyFill="1" applyBorder="1" applyAlignment="1">
      <alignment vertical="center"/>
    </xf>
    <xf numFmtId="1" fontId="1" fillId="0" borderId="8" xfId="2" applyNumberFormat="1" applyFill="1" applyBorder="1" applyAlignment="1">
      <alignment vertical="center"/>
    </xf>
    <xf numFmtId="1" fontId="1" fillId="0" borderId="9" xfId="2" applyNumberFormat="1" applyFill="1" applyBorder="1" applyAlignment="1">
      <alignment vertical="center"/>
    </xf>
    <xf numFmtId="1" fontId="1" fillId="0" borderId="10" xfId="2" applyNumberFormat="1" applyFill="1" applyBorder="1" applyAlignment="1">
      <alignment vertical="center"/>
    </xf>
    <xf numFmtId="1" fontId="1" fillId="0" borderId="11" xfId="2" applyNumberFormat="1" applyFill="1" applyBorder="1" applyAlignment="1">
      <alignment vertical="center"/>
    </xf>
    <xf numFmtId="1" fontId="1" fillId="0" borderId="12" xfId="2" applyNumberFormat="1" applyFill="1" applyBorder="1" applyAlignment="1">
      <alignment vertical="center"/>
    </xf>
    <xf numFmtId="165" fontId="18" fillId="0" borderId="9" xfId="2" applyNumberFormat="1" applyFont="1" applyFill="1" applyBorder="1" applyAlignment="1"/>
    <xf numFmtId="165" fontId="18" fillId="0" borderId="10" xfId="2" applyNumberFormat="1" applyFont="1" applyFill="1" applyBorder="1" applyAlignment="1"/>
    <xf numFmtId="1" fontId="0" fillId="0" borderId="8" xfId="0" applyNumberFormat="1" applyFill="1" applyBorder="1"/>
    <xf numFmtId="165" fontId="19" fillId="0" borderId="7" xfId="2" applyNumberFormat="1" applyFont="1" applyFill="1" applyBorder="1" applyAlignment="1"/>
    <xf numFmtId="165" fontId="19" fillId="0" borderId="8" xfId="2" applyNumberFormat="1" applyFont="1" applyFill="1" applyBorder="1" applyAlignment="1"/>
    <xf numFmtId="165" fontId="19" fillId="0" borderId="8" xfId="0" applyNumberFormat="1" applyFont="1" applyFill="1" applyBorder="1" applyAlignment="1">
      <alignment vertical="center"/>
    </xf>
    <xf numFmtId="165" fontId="19" fillId="0" borderId="9" xfId="2" applyNumberFormat="1" applyFont="1" applyFill="1" applyBorder="1" applyAlignment="1"/>
    <xf numFmtId="165" fontId="19" fillId="0" borderId="10" xfId="2" applyNumberFormat="1" applyFont="1" applyFill="1" applyBorder="1" applyAlignment="1"/>
    <xf numFmtId="165" fontId="19" fillId="0" borderId="10" xfId="5" applyNumberFormat="1" applyFont="1" applyFill="1" applyBorder="1" applyAlignment="1">
      <alignment vertical="center"/>
    </xf>
    <xf numFmtId="165" fontId="19" fillId="0" borderId="11" xfId="0" applyNumberFormat="1" applyFont="1" applyFill="1" applyBorder="1" applyAlignment="1">
      <alignment vertical="center"/>
    </xf>
    <xf numFmtId="165" fontId="18" fillId="0" borderId="17" xfId="2" applyNumberFormat="1" applyFont="1" applyFill="1" applyBorder="1" applyAlignment="1"/>
    <xf numFmtId="165" fontId="14" fillId="0" borderId="6" xfId="1" applyNumberFormat="1" applyFont="1" applyBorder="1" applyAlignment="1">
      <alignment horizontal="center" vertical="center" wrapText="1"/>
    </xf>
    <xf numFmtId="165" fontId="18" fillId="0" borderId="6" xfId="2" applyNumberFormat="1" applyFont="1" applyFill="1" applyBorder="1" applyAlignment="1"/>
    <xf numFmtId="165" fontId="18" fillId="0" borderId="18" xfId="2" applyNumberFormat="1" applyFont="1" applyFill="1" applyBorder="1" applyAlignment="1"/>
    <xf numFmtId="165" fontId="18" fillId="0" borderId="2" xfId="2" applyNumberFormat="1" applyFont="1" applyFill="1" applyBorder="1" applyAlignment="1"/>
    <xf numFmtId="165" fontId="19" fillId="0" borderId="17" xfId="2" applyNumberFormat="1" applyFont="1" applyFill="1" applyBorder="1" applyAlignment="1"/>
    <xf numFmtId="165" fontId="19" fillId="0" borderId="6" xfId="2" applyNumberFormat="1" applyFont="1" applyFill="1" applyBorder="1" applyAlignment="1"/>
    <xf numFmtId="165" fontId="19" fillId="0" borderId="18" xfId="2" applyNumberFormat="1" applyFont="1" applyFill="1" applyBorder="1" applyAlignment="1"/>
    <xf numFmtId="165" fontId="14" fillId="0" borderId="20" xfId="1" applyNumberFormat="1" applyFont="1" applyBorder="1" applyAlignment="1">
      <alignment horizontal="center" vertical="center" wrapText="1"/>
    </xf>
    <xf numFmtId="165" fontId="14" fillId="0" borderId="21" xfId="1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9" xfId="0" applyBorder="1"/>
    <xf numFmtId="166" fontId="0" fillId="0" borderId="8" xfId="0" applyNumberFormat="1" applyBorder="1" applyAlignment="1">
      <alignment horizontal="center" vertical="center"/>
    </xf>
    <xf numFmtId="166" fontId="0" fillId="0" borderId="8" xfId="0" applyNumberFormat="1" applyFill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" fontId="0" fillId="0" borderId="0" xfId="0" applyNumberFormat="1"/>
    <xf numFmtId="0" fontId="27" fillId="0" borderId="1" xfId="0" applyFont="1" applyFill="1" applyBorder="1" applyAlignment="1">
      <alignment horizontal="center" vertical="center" wrapText="1"/>
    </xf>
    <xf numFmtId="0" fontId="25" fillId="0" borderId="0" xfId="0" applyFont="1"/>
    <xf numFmtId="2" fontId="26" fillId="0" borderId="3" xfId="0" applyNumberFormat="1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0" fillId="0" borderId="1" xfId="0" applyBorder="1" applyAlignment="1"/>
    <xf numFmtId="166" fontId="0" fillId="0" borderId="4" xfId="0" applyNumberFormat="1" applyBorder="1"/>
    <xf numFmtId="0" fontId="28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right"/>
    </xf>
    <xf numFmtId="166" fontId="0" fillId="0" borderId="1" xfId="0" applyNumberFormat="1" applyFont="1" applyBorder="1"/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1" fontId="0" fillId="0" borderId="7" xfId="0" applyNumberFormat="1" applyBorder="1"/>
    <xf numFmtId="1" fontId="0" fillId="0" borderId="8" xfId="0" applyNumberFormat="1" applyBorder="1"/>
    <xf numFmtId="0" fontId="0" fillId="0" borderId="10" xfId="0" applyBorder="1"/>
    <xf numFmtId="0" fontId="0" fillId="0" borderId="11" xfId="0" applyBorder="1"/>
    <xf numFmtId="165" fontId="14" fillId="0" borderId="17" xfId="1" applyNumberFormat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/>
    </xf>
    <xf numFmtId="0" fontId="32" fillId="0" borderId="0" xfId="14" applyFont="1"/>
    <xf numFmtId="0" fontId="1" fillId="0" borderId="0" xfId="6"/>
    <xf numFmtId="0" fontId="33" fillId="0" borderId="0" xfId="6" applyFont="1"/>
    <xf numFmtId="0" fontId="32" fillId="0" borderId="1" xfId="6" applyFont="1" applyBorder="1" applyAlignment="1">
      <alignment horizontal="center" vertical="center"/>
    </xf>
    <xf numFmtId="0" fontId="34" fillId="0" borderId="1" xfId="6" applyFont="1" applyBorder="1" applyAlignment="1">
      <alignment horizontal="center" vertical="top" wrapText="1"/>
    </xf>
    <xf numFmtId="0" fontId="38" fillId="0" borderId="1" xfId="6" applyFont="1" applyBorder="1" applyAlignment="1">
      <alignment horizontal="center" vertical="top" wrapText="1"/>
    </xf>
    <xf numFmtId="0" fontId="32" fillId="0" borderId="0" xfId="14" applyFont="1" applyAlignment="1">
      <alignment horizontal="center" vertical="center"/>
    </xf>
    <xf numFmtId="0" fontId="3" fillId="0" borderId="1" xfId="6" applyFont="1" applyBorder="1" applyAlignment="1">
      <alignment horizontal="center"/>
    </xf>
    <xf numFmtId="0" fontId="3" fillId="0" borderId="1" xfId="6" applyFont="1" applyFill="1" applyBorder="1" applyAlignment="1">
      <alignment horizontal="right" indent="1"/>
    </xf>
    <xf numFmtId="2" fontId="42" fillId="0" borderId="1" xfId="6" applyNumberFormat="1" applyFont="1" applyFill="1" applyBorder="1" applyAlignment="1">
      <alignment horizontal="right" indent="1"/>
    </xf>
    <xf numFmtId="2" fontId="3" fillId="0" borderId="1" xfId="6" applyNumberFormat="1" applyFont="1" applyFill="1" applyBorder="1" applyAlignment="1">
      <alignment horizontal="right" indent="1"/>
    </xf>
    <xf numFmtId="0" fontId="42" fillId="0" borderId="1" xfId="6" applyFont="1" applyFill="1" applyBorder="1" applyAlignment="1">
      <alignment horizontal="right" indent="1"/>
    </xf>
    <xf numFmtId="0" fontId="3" fillId="0" borderId="1" xfId="6" applyFont="1" applyFill="1" applyBorder="1" applyAlignment="1">
      <alignment horizontal="center"/>
    </xf>
    <xf numFmtId="0" fontId="43" fillId="0" borderId="0" xfId="6" applyFont="1" applyAlignment="1"/>
    <xf numFmtId="0" fontId="44" fillId="0" borderId="0" xfId="14" applyFont="1"/>
    <xf numFmtId="166" fontId="25" fillId="0" borderId="7" xfId="0" applyNumberFormat="1" applyFont="1" applyBorder="1" applyAlignment="1">
      <alignment horizontal="center" vertical="center"/>
    </xf>
    <xf numFmtId="166" fontId="25" fillId="0" borderId="9" xfId="0" applyNumberFormat="1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5" fontId="21" fillId="0" borderId="7" xfId="0" applyNumberFormat="1" applyFont="1" applyBorder="1"/>
    <xf numFmtId="165" fontId="21" fillId="0" borderId="9" xfId="0" applyNumberFormat="1" applyFont="1" applyBorder="1"/>
    <xf numFmtId="0" fontId="0" fillId="0" borderId="13" xfId="0" applyBorder="1"/>
    <xf numFmtId="165" fontId="14" fillId="0" borderId="14" xfId="1" applyNumberFormat="1" applyFont="1" applyBorder="1" applyAlignment="1">
      <alignment horizontal="center" vertical="center" wrapText="1"/>
    </xf>
    <xf numFmtId="0" fontId="1" fillId="0" borderId="14" xfId="1" applyNumberFormat="1" applyBorder="1" applyAlignment="1">
      <alignment vertical="center"/>
    </xf>
    <xf numFmtId="0" fontId="1" fillId="0" borderId="14" xfId="1" applyNumberFormat="1" applyBorder="1" applyAlignment="1">
      <alignment horizontal="right" vertical="center"/>
    </xf>
    <xf numFmtId="0" fontId="1" fillId="0" borderId="15" xfId="1" applyNumberFormat="1" applyFill="1" applyBorder="1" applyAlignment="1">
      <alignment vertical="center"/>
    </xf>
    <xf numFmtId="166" fontId="0" fillId="0" borderId="7" xfId="0" applyNumberFormat="1" applyBorder="1"/>
    <xf numFmtId="166" fontId="0" fillId="0" borderId="8" xfId="0" applyNumberFormat="1" applyBorder="1"/>
    <xf numFmtId="166" fontId="1" fillId="2" borderId="10" xfId="0" applyNumberFormat="1" applyFont="1" applyFill="1" applyBorder="1" applyAlignment="1">
      <alignment vertical="center"/>
    </xf>
    <xf numFmtId="165" fontId="18" fillId="0" borderId="11" xfId="2" applyNumberFormat="1" applyFont="1" applyFill="1" applyBorder="1" applyAlignment="1"/>
    <xf numFmtId="0" fontId="2" fillId="2" borderId="16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3" borderId="14" xfId="0" applyFont="1" applyFill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4" xfId="5" applyFont="1" applyBorder="1" applyAlignment="1">
      <alignment horizontal="right" vertical="center"/>
    </xf>
    <xf numFmtId="0" fontId="2" fillId="3" borderId="14" xfId="5" applyFont="1" applyFill="1" applyBorder="1" applyAlignment="1">
      <alignment horizontal="right" vertical="center"/>
    </xf>
    <xf numFmtId="0" fontId="2" fillId="3" borderId="15" xfId="0" applyFont="1" applyFill="1" applyBorder="1" applyAlignment="1">
      <alignment horizontal="right" vertical="center"/>
    </xf>
    <xf numFmtId="165" fontId="19" fillId="2" borderId="1" xfId="0" applyNumberFormat="1" applyFont="1" applyFill="1" applyBorder="1"/>
    <xf numFmtId="164" fontId="24" fillId="0" borderId="1" xfId="27" applyFont="1" applyBorder="1"/>
    <xf numFmtId="165" fontId="45" fillId="0" borderId="1" xfId="0" applyNumberFormat="1" applyFont="1" applyFill="1" applyBorder="1" applyAlignment="1" applyProtection="1">
      <alignment horizontal="right"/>
      <protection locked="0"/>
    </xf>
    <xf numFmtId="165" fontId="45" fillId="0" borderId="1" xfId="0" applyNumberFormat="1" applyFont="1" applyFill="1" applyBorder="1" applyAlignment="1" applyProtection="1">
      <alignment horizontal="right"/>
    </xf>
    <xf numFmtId="165" fontId="45" fillId="0" borderId="1" xfId="0" applyNumberFormat="1" applyFont="1" applyBorder="1" applyAlignment="1" applyProtection="1">
      <alignment horizontal="right"/>
      <protection locked="0"/>
    </xf>
    <xf numFmtId="0" fontId="8" fillId="0" borderId="39" xfId="3" applyFont="1" applyFill="1" applyBorder="1" applyAlignment="1">
      <alignment horizontal="right" wrapText="1"/>
    </xf>
    <xf numFmtId="0" fontId="9" fillId="0" borderId="39" xfId="3" applyFont="1" applyFill="1" applyBorder="1" applyAlignment="1">
      <alignment horizontal="right" wrapText="1"/>
    </xf>
    <xf numFmtId="0" fontId="9" fillId="0" borderId="40" xfId="3" applyFont="1" applyFill="1" applyBorder="1" applyAlignment="1">
      <alignment horizontal="right" wrapText="1"/>
    </xf>
    <xf numFmtId="166" fontId="25" fillId="0" borderId="7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25" fillId="0" borderId="1" xfId="0" applyFont="1" applyBorder="1"/>
    <xf numFmtId="0" fontId="46" fillId="0" borderId="3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right"/>
    </xf>
    <xf numFmtId="0" fontId="23" fillId="0" borderId="1" xfId="0" applyFont="1" applyBorder="1" applyAlignment="1">
      <alignment horizontal="left" vertical="center" wrapText="1"/>
    </xf>
    <xf numFmtId="166" fontId="20" fillId="0" borderId="1" xfId="0" applyNumberFormat="1" applyFont="1" applyFill="1" applyBorder="1" applyAlignment="1">
      <alignment horizontal="center" vertical="center"/>
    </xf>
    <xf numFmtId="166" fontId="20" fillId="0" borderId="0" xfId="0" applyNumberFormat="1" applyFont="1"/>
    <xf numFmtId="0" fontId="47" fillId="0" borderId="6" xfId="0" applyFont="1" applyBorder="1" applyAlignment="1">
      <alignment horizontal="right"/>
    </xf>
    <xf numFmtId="166" fontId="20" fillId="0" borderId="6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7" fillId="0" borderId="0" xfId="0" applyFont="1"/>
    <xf numFmtId="0" fontId="28" fillId="0" borderId="0" xfId="0" applyFont="1"/>
    <xf numFmtId="168" fontId="20" fillId="0" borderId="1" xfId="0" applyNumberFormat="1" applyFont="1" applyBorder="1"/>
    <xf numFmtId="0" fontId="0" fillId="0" borderId="13" xfId="0" applyBorder="1" applyAlignment="1"/>
    <xf numFmtId="0" fontId="0" fillId="0" borderId="16" xfId="0" applyBorder="1" applyAlignment="1"/>
    <xf numFmtId="0" fontId="0" fillId="0" borderId="2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1" fillId="0" borderId="0" xfId="6" applyFont="1" applyFill="1" applyAlignment="1">
      <alignment horizontal="center"/>
    </xf>
    <xf numFmtId="9" fontId="20" fillId="0" borderId="1" xfId="28" applyFont="1" applyBorder="1"/>
    <xf numFmtId="164" fontId="20" fillId="0" borderId="1" xfId="27" applyFont="1" applyBorder="1"/>
  </cellXfs>
  <cellStyles count="29">
    <cellStyle name="Comma" xfId="27" builtinId="3"/>
    <cellStyle name="Comma 2" xfId="7"/>
    <cellStyle name="Comma 2 2" xfId="8"/>
    <cellStyle name="Comma 3" xfId="9"/>
    <cellStyle name="Comma 3 2" xfId="10"/>
    <cellStyle name="Comma 4" xfId="11"/>
    <cellStyle name="Comma 5" xfId="12"/>
    <cellStyle name="Comma 6" xfId="19"/>
    <cellStyle name="Normal" xfId="0" builtinId="0"/>
    <cellStyle name="Normal 10" xfId="13"/>
    <cellStyle name="Normal 2" xfId="4"/>
    <cellStyle name="Normal 2 2" xfId="14"/>
    <cellStyle name="Normal 2 2 2" xfId="15"/>
    <cellStyle name="Normal 2 3" xfId="16"/>
    <cellStyle name="Normal 3" xfId="20"/>
    <cellStyle name="Normal 4" xfId="21"/>
    <cellStyle name="Normal 4 2" xfId="22"/>
    <cellStyle name="Normal 5" xfId="6"/>
    <cellStyle name="Normal 6" xfId="23"/>
    <cellStyle name="Normal 7" xfId="17"/>
    <cellStyle name="Normal 8" xfId="24"/>
    <cellStyle name="Normal_2010_GDP_ann_adjusted_uformulo" xfId="5"/>
    <cellStyle name="Normal_ea_bolo_II_form_07" xfId="1"/>
    <cellStyle name="Normal_Sheet2" xfId="3"/>
    <cellStyle name="Percent" xfId="28" builtinId="5"/>
    <cellStyle name="Percent 2" xfId="25"/>
    <cellStyle name="Style 1" xfId="2"/>
    <cellStyle name="Style 1 2" xfId="26"/>
    <cellStyle name="Обычный_bm" xfId="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905632865074257E-2"/>
          <c:y val="2.7414335597779695E-2"/>
          <c:w val="0.94232709904972567"/>
          <c:h val="0.8576085279973563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უმუშევრობა!$B$55</c:f>
              <c:strCache>
                <c:ptCount val="1"/>
                <c:pt idx="0">
                  <c:v>2012 წ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9"/>
              <c:layout>
                <c:manualLayout>
                  <c:x val="-2.5695931477516112E-2"/>
                  <c:y val="-7.60456273764256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2826552462526764E-2"/>
                  <c:y val="1.995948225103040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[5]Sheet1!$C$90:$M$90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65+</c:v>
                </c:pt>
              </c:strCache>
            </c:strRef>
          </c:cat>
          <c:val>
            <c:numRef>
              <c:f>უმუშევრობა!$C$55:$K$55</c:f>
              <c:numCache>
                <c:formatCode>0.0;[Red]0.0</c:formatCode>
                <c:ptCount val="9"/>
                <c:pt idx="0">
                  <c:v>-36.905780604514455</c:v>
                </c:pt>
                <c:pt idx="1">
                  <c:v>-32.202987722854189</c:v>
                </c:pt>
                <c:pt idx="2">
                  <c:v>-25.04554458482118</c:v>
                </c:pt>
                <c:pt idx="3">
                  <c:v>-19.582218472584177</c:v>
                </c:pt>
                <c:pt idx="4">
                  <c:v>-17.899585986314946</c:v>
                </c:pt>
                <c:pt idx="5">
                  <c:v>-15.116826407676115</c:v>
                </c:pt>
                <c:pt idx="6">
                  <c:v>-10.747928723309688</c:v>
                </c:pt>
                <c:pt idx="7">
                  <c:v>-5.8119994584466701</c:v>
                </c:pt>
                <c:pt idx="8">
                  <c:v>-0.81874341458031352</c:v>
                </c:pt>
              </c:numCache>
            </c:numRef>
          </c:val>
        </c:ser>
        <c:ser>
          <c:idx val="1"/>
          <c:order val="1"/>
          <c:tx>
            <c:strRef>
              <c:f>უმუშევრობა!$B$56</c:f>
              <c:strCache>
                <c:ptCount val="1"/>
                <c:pt idx="0">
                  <c:v>2013 წ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accent4">
                  <a:lumMod val="40000"/>
                  <a:lumOff val="60000"/>
                </a:schemeClr>
              </a:solidFill>
            </a:ln>
          </c:spPr>
          <c:invertIfNegative val="0"/>
          <c:dLbls>
            <c:dLbl>
              <c:idx val="10"/>
              <c:layout>
                <c:manualLayout>
                  <c:x val="1.9985724482512492E-2"/>
                  <c:y val="-5.8089738743817456E-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[5]Sheet1!$C$90:$M$90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65+</c:v>
                </c:pt>
              </c:strCache>
            </c:strRef>
          </c:cat>
          <c:val>
            <c:numRef>
              <c:f>უმუშევრობა!$C$56:$K$56</c:f>
              <c:numCache>
                <c:formatCode>0.0</c:formatCode>
                <c:ptCount val="9"/>
                <c:pt idx="0">
                  <c:v>43.043782763921115</c:v>
                </c:pt>
                <c:pt idx="1">
                  <c:v>33.75730453206031</c:v>
                </c:pt>
                <c:pt idx="2">
                  <c:v>25.655982091440592</c:v>
                </c:pt>
                <c:pt idx="3">
                  <c:v>20.034353022160246</c:v>
                </c:pt>
                <c:pt idx="4">
                  <c:v>16.083908186748832</c:v>
                </c:pt>
                <c:pt idx="5">
                  <c:v>13.291555483771877</c:v>
                </c:pt>
                <c:pt idx="6">
                  <c:v>7.8922415102893249</c:v>
                </c:pt>
                <c:pt idx="7">
                  <c:v>5.3588150731322273</c:v>
                </c:pt>
                <c:pt idx="8">
                  <c:v>1.3973377319384901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21901568"/>
        <c:axId val="121378432"/>
      </c:barChart>
      <c:catAx>
        <c:axId val="121901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21378432"/>
        <c:crosses val="autoZero"/>
        <c:auto val="1"/>
        <c:lblAlgn val="ctr"/>
        <c:lblOffset val="10"/>
        <c:noMultiLvlLbl val="0"/>
      </c:catAx>
      <c:valAx>
        <c:axId val="121378432"/>
        <c:scaling>
          <c:orientation val="minMax"/>
          <c:max val="40"/>
          <c:min val="-40"/>
        </c:scaling>
        <c:delete val="0"/>
        <c:axPos val="b"/>
        <c:majorGridlines/>
        <c:numFmt formatCode="0.0;[Red]0.0" sourceLinked="1"/>
        <c:majorTickMark val="none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1219015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3009616303315401"/>
          <c:y val="0.94939233356286734"/>
          <c:w val="0.17911222018018624"/>
          <c:h val="3.7999261499156667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უმუშევრობა!$B$59</c:f>
              <c:strCache>
                <c:ptCount val="1"/>
                <c:pt idx="0">
                  <c:v>2012 წ</c:v>
                </c:pt>
              </c:strCache>
            </c:strRef>
          </c:tx>
          <c:invertIfNegative val="0"/>
          <c:cat>
            <c:strRef>
              <c:f>უმუშევრობა!$C$58:$K$58</c:f>
              <c:strCache>
                <c:ptCount val="9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55-59</c:v>
                </c:pt>
                <c:pt idx="7">
                  <c:v>60-64</c:v>
                </c:pt>
                <c:pt idx="8">
                  <c:v>65+</c:v>
                </c:pt>
              </c:strCache>
            </c:strRef>
          </c:cat>
          <c:val>
            <c:numRef>
              <c:f>უმუშევრობა!$C$59:$K$59</c:f>
              <c:numCache>
                <c:formatCode>0.0</c:formatCode>
                <c:ptCount val="9"/>
                <c:pt idx="0">
                  <c:v>36.905780604514455</c:v>
                </c:pt>
                <c:pt idx="1">
                  <c:v>32.202987722854189</c:v>
                </c:pt>
                <c:pt idx="2">
                  <c:v>25.04554458482118</c:v>
                </c:pt>
                <c:pt idx="3">
                  <c:v>19.582218472584177</c:v>
                </c:pt>
                <c:pt idx="4">
                  <c:v>17.899585986314946</c:v>
                </c:pt>
                <c:pt idx="5">
                  <c:v>15.116826407676115</c:v>
                </c:pt>
                <c:pt idx="6">
                  <c:v>10.747928723309688</c:v>
                </c:pt>
                <c:pt idx="7">
                  <c:v>5.8119994584466701</c:v>
                </c:pt>
                <c:pt idx="8">
                  <c:v>0.81874341458031352</c:v>
                </c:pt>
              </c:numCache>
            </c:numRef>
          </c:val>
        </c:ser>
        <c:ser>
          <c:idx val="1"/>
          <c:order val="1"/>
          <c:tx>
            <c:strRef>
              <c:f>უმუშევრობა!$B$60</c:f>
              <c:strCache>
                <c:ptCount val="1"/>
                <c:pt idx="0">
                  <c:v>2013 წ</c:v>
                </c:pt>
              </c:strCache>
            </c:strRef>
          </c:tx>
          <c:invertIfNegative val="0"/>
          <c:cat>
            <c:strRef>
              <c:f>უმუშევრობა!$C$58:$K$58</c:f>
              <c:strCache>
                <c:ptCount val="9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55-59</c:v>
                </c:pt>
                <c:pt idx="7">
                  <c:v>60-64</c:v>
                </c:pt>
                <c:pt idx="8">
                  <c:v>65+</c:v>
                </c:pt>
              </c:strCache>
            </c:strRef>
          </c:cat>
          <c:val>
            <c:numRef>
              <c:f>უმუშევრობა!$C$60:$K$60</c:f>
              <c:numCache>
                <c:formatCode>0.0</c:formatCode>
                <c:ptCount val="9"/>
                <c:pt idx="0">
                  <c:v>43.043782763921115</c:v>
                </c:pt>
                <c:pt idx="1">
                  <c:v>33.75730453206031</c:v>
                </c:pt>
                <c:pt idx="2">
                  <c:v>25.655982091440592</c:v>
                </c:pt>
                <c:pt idx="3">
                  <c:v>20.034353022160246</c:v>
                </c:pt>
                <c:pt idx="4">
                  <c:v>16.083908186748832</c:v>
                </c:pt>
                <c:pt idx="5">
                  <c:v>13.291555483771877</c:v>
                </c:pt>
                <c:pt idx="6">
                  <c:v>7.8922415102893249</c:v>
                </c:pt>
                <c:pt idx="7">
                  <c:v>5.3588150731322273</c:v>
                </c:pt>
                <c:pt idx="8">
                  <c:v>1.3973377319384901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902592"/>
        <c:axId val="121379008"/>
      </c:barChart>
      <c:catAx>
        <c:axId val="121902592"/>
        <c:scaling>
          <c:orientation val="minMax"/>
        </c:scaling>
        <c:delete val="0"/>
        <c:axPos val="b"/>
        <c:majorTickMark val="out"/>
        <c:minorTickMark val="none"/>
        <c:tickLblPos val="nextTo"/>
        <c:crossAx val="121379008"/>
        <c:crosses val="autoZero"/>
        <c:auto val="1"/>
        <c:lblAlgn val="ctr"/>
        <c:lblOffset val="100"/>
        <c:noMultiLvlLbl val="0"/>
      </c:catAx>
      <c:valAx>
        <c:axId val="12137900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121902592"/>
        <c:crosses val="autoZero"/>
        <c:crossBetween val="between"/>
      </c:valAx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4705515375943"/>
          <c:y val="6.7964113489152919E-2"/>
          <c:w val="0.56036593897749187"/>
          <c:h val="0.79627381485788262"/>
        </c:manualLayout>
      </c:layout>
      <c:radarChart>
        <c:radarStyle val="marker"/>
        <c:varyColors val="0"/>
        <c:ser>
          <c:idx val="0"/>
          <c:order val="0"/>
          <c:tx>
            <c:strRef>
              <c:f>უმუშევრობა!$B$59</c:f>
              <c:strCache>
                <c:ptCount val="1"/>
                <c:pt idx="0">
                  <c:v>2012 წ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strRef>
              <c:f>უმუშევრობა!$C$58:$K$58</c:f>
              <c:strCache>
                <c:ptCount val="9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55-59</c:v>
                </c:pt>
                <c:pt idx="7">
                  <c:v>60-64</c:v>
                </c:pt>
                <c:pt idx="8">
                  <c:v>65+</c:v>
                </c:pt>
              </c:strCache>
            </c:strRef>
          </c:cat>
          <c:val>
            <c:numRef>
              <c:f>უმუშევრობა!$C$59:$K$59</c:f>
              <c:numCache>
                <c:formatCode>0.0</c:formatCode>
                <c:ptCount val="9"/>
                <c:pt idx="0">
                  <c:v>36.905780604514455</c:v>
                </c:pt>
                <c:pt idx="1">
                  <c:v>32.202987722854189</c:v>
                </c:pt>
                <c:pt idx="2">
                  <c:v>25.04554458482118</c:v>
                </c:pt>
                <c:pt idx="3">
                  <c:v>19.582218472584177</c:v>
                </c:pt>
                <c:pt idx="4">
                  <c:v>17.899585986314946</c:v>
                </c:pt>
                <c:pt idx="5">
                  <c:v>15.116826407676115</c:v>
                </c:pt>
                <c:pt idx="6">
                  <c:v>10.747928723309688</c:v>
                </c:pt>
                <c:pt idx="7">
                  <c:v>5.8119994584466701</c:v>
                </c:pt>
                <c:pt idx="8">
                  <c:v>0.81874341458031352</c:v>
                </c:pt>
              </c:numCache>
            </c:numRef>
          </c:val>
        </c:ser>
        <c:ser>
          <c:idx val="1"/>
          <c:order val="1"/>
          <c:tx>
            <c:strRef>
              <c:f>უმუშევრობა!$B$60</c:f>
              <c:strCache>
                <c:ptCount val="1"/>
                <c:pt idx="0">
                  <c:v>2013 წ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strRef>
              <c:f>უმუშევრობა!$C$58:$K$58</c:f>
              <c:strCache>
                <c:ptCount val="9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55-59</c:v>
                </c:pt>
                <c:pt idx="7">
                  <c:v>60-64</c:v>
                </c:pt>
                <c:pt idx="8">
                  <c:v>65+</c:v>
                </c:pt>
              </c:strCache>
            </c:strRef>
          </c:cat>
          <c:val>
            <c:numRef>
              <c:f>უმუშევრობა!$C$60:$K$60</c:f>
              <c:numCache>
                <c:formatCode>0.0</c:formatCode>
                <c:ptCount val="9"/>
                <c:pt idx="0">
                  <c:v>43.043782763921115</c:v>
                </c:pt>
                <c:pt idx="1">
                  <c:v>33.75730453206031</c:v>
                </c:pt>
                <c:pt idx="2">
                  <c:v>25.655982091440592</c:v>
                </c:pt>
                <c:pt idx="3">
                  <c:v>20.034353022160246</c:v>
                </c:pt>
                <c:pt idx="4">
                  <c:v>16.083908186748832</c:v>
                </c:pt>
                <c:pt idx="5">
                  <c:v>13.291555483771877</c:v>
                </c:pt>
                <c:pt idx="6">
                  <c:v>7.8922415102893249</c:v>
                </c:pt>
                <c:pt idx="7">
                  <c:v>5.3588150731322273</c:v>
                </c:pt>
                <c:pt idx="8">
                  <c:v>1.3973377319384901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903104"/>
        <c:axId val="158106176"/>
      </c:radarChart>
      <c:catAx>
        <c:axId val="12190310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58106176"/>
        <c:crosses val="autoZero"/>
        <c:auto val="1"/>
        <c:lblAlgn val="ctr"/>
        <c:lblOffset val="100"/>
        <c:noMultiLvlLbl val="0"/>
      </c:catAx>
      <c:valAx>
        <c:axId val="15810617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high"/>
        <c:crossAx val="1219031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9884541172591117"/>
          <c:y val="0.92253185255842474"/>
          <c:w val="0.2800679117147708"/>
          <c:h val="5.816778800404142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</xdr:row>
          <xdr:rowOff>0</xdr:rowOff>
        </xdr:from>
        <xdr:to>
          <xdr:col>1</xdr:col>
          <xdr:colOff>0</xdr:colOff>
          <xdr:row>3</xdr:row>
          <xdr:rowOff>9525</xdr:rowOff>
        </xdr:to>
        <xdr:sp macro="" textlink="">
          <xdr:nvSpPr>
            <xdr:cNvPr id="15361" name="Button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Back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60</xdr:row>
      <xdr:rowOff>152400</xdr:rowOff>
    </xdr:from>
    <xdr:to>
      <xdr:col>13</xdr:col>
      <xdr:colOff>295275</xdr:colOff>
      <xdr:row>87</xdr:row>
      <xdr:rowOff>19050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361950</xdr:colOff>
      <xdr:row>61</xdr:row>
      <xdr:rowOff>9525</xdr:rowOff>
    </xdr:from>
    <xdr:to>
      <xdr:col>25</xdr:col>
      <xdr:colOff>28575</xdr:colOff>
      <xdr:row>86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95249</xdr:colOff>
      <xdr:row>87</xdr:row>
      <xdr:rowOff>52386</xdr:rowOff>
    </xdr:from>
    <xdr:to>
      <xdr:col>10</xdr:col>
      <xdr:colOff>219074</xdr:colOff>
      <xdr:row>107</xdr:row>
      <xdr:rowOff>190499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a-ts\PRICE\Documents%20and%20Settings\cicino\Local%20Settings\Temporary%20Internet%20Files\Content.IE5\67NC4HI1\CPICalc04_mush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.gagua\AppData\Local\Microsoft\Windows\Temporary%20Internet%20Files\Content.Outlook\PUBFP8PB\informacia\1996-2002_GD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.gagua\AppData\Local\Microsoft\Windows\Temporary%20Internet%20Files\Content.Outlook\PUBFP8PB\informacia\1996_fasebSi_&#4305;&#4317;&#4314;&#431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informacia/DRG-chemtvi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.chalapeikrishvili\Desktop\Saitistvis\prezentacia\realuri\04%2015%20wlis%20da%20ufrosi%20asakis%20mosaxleobis%20ganawileba%20ekonomikuri%20aqtivobis%20mixedviT%20asakobriv%20Wril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Cities"/>
      <sheetName val="Imputed Short Terms"/>
      <sheetName val="Long Terms"/>
      <sheetName val="GRP Short Terms"/>
      <sheetName val="GRP Long Terms"/>
      <sheetName val="GRP Percent Changes"/>
      <sheetName val="National  Str"/>
      <sheetName val="National Ltr"/>
      <sheetName val="GRP National Ltr"/>
      <sheetName val="GRP National Str"/>
      <sheetName val="Draft (WoLTRt)"/>
      <sheetName val="Groups"/>
      <sheetName val="Detail"/>
      <sheetName val="Work"/>
    </sheetNames>
    <sheetDataSet>
      <sheetData sheetId="0"/>
      <sheetData sheetId="1">
        <row r="2">
          <cell r="C2">
            <v>0.60389682894149177</v>
          </cell>
        </row>
        <row r="3">
          <cell r="C3">
            <v>0.1807726663689147</v>
          </cell>
        </row>
        <row r="4">
          <cell r="C4">
            <v>9.2898615453327379E-2</v>
          </cell>
        </row>
        <row r="5">
          <cell r="C5">
            <v>8.3016971862438574E-2</v>
          </cell>
        </row>
        <row r="6">
          <cell r="C6">
            <v>3.9414917373827595E-2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_form "/>
      <sheetName val="Sem_form KV"/>
      <sheetName val="Sem_form  წლები"/>
      <sheetName val="mSp_gam"/>
      <sheetName val="mSp_gam WELI"/>
      <sheetName val="mSp_gam KV"/>
      <sheetName val="ea_agregat (2)"/>
      <sheetName val="ea_agregat"/>
    </sheetNames>
    <sheetDataSet>
      <sheetData sheetId="0"/>
      <sheetData sheetId="1"/>
      <sheetData sheetId="2"/>
      <sheetData sheetId="3"/>
      <sheetData sheetId="4">
        <row r="15">
          <cell r="S15">
            <v>6652.9117912514321</v>
          </cell>
        </row>
      </sheetData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uri zrda WELI"/>
      <sheetName val="realuri zrda KV"/>
      <sheetName val="1996_fasebSi"/>
      <sheetName val="realuri zrda"/>
    </sheetNames>
    <sheetDataSet>
      <sheetData sheetId="0"/>
      <sheetData sheetId="1">
        <row r="30">
          <cell r="BP30">
            <v>5.5522407618310297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დამატებული ღირებულება_თვეები"/>
      <sheetName val="სულ ბრუნვა baza"/>
      <sheetName val="Summary"/>
      <sheetName val="Summary (2)"/>
      <sheetName val="Sections"/>
      <sheetName val="aqtiuri"/>
      <sheetName val="Sheet2"/>
      <sheetName val="sul brunva 2012-2013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6">
          <cell r="L76">
            <v>-6.0664861458439248</v>
          </cell>
        </row>
        <row r="100">
          <cell r="L100">
            <v>5.9181160810873905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0">
          <cell r="C90" t="str">
            <v>15-19</v>
          </cell>
          <cell r="D90" t="str">
            <v>20-24</v>
          </cell>
          <cell r="E90" t="str">
            <v>25-29</v>
          </cell>
          <cell r="F90" t="str">
            <v>30-34</v>
          </cell>
          <cell r="G90" t="str">
            <v>35-39</v>
          </cell>
          <cell r="H90" t="str">
            <v>40-44</v>
          </cell>
          <cell r="I90" t="str">
            <v>45-49</v>
          </cell>
          <cell r="J90" t="str">
            <v>50-54</v>
          </cell>
          <cell r="K90" t="str">
            <v>55-59</v>
          </cell>
          <cell r="L90" t="str">
            <v>60-64</v>
          </cell>
          <cell r="M90" t="str">
            <v>65+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Y42"/>
  <sheetViews>
    <sheetView tabSelected="1" workbookViewId="0">
      <selection activeCell="H30" sqref="H30"/>
    </sheetView>
  </sheetViews>
  <sheetFormatPr defaultRowHeight="15"/>
  <cols>
    <col min="1" max="1" width="11" customWidth="1"/>
    <col min="2" max="2" width="12" customWidth="1"/>
    <col min="3" max="3" width="9.7109375" style="26" customWidth="1"/>
    <col min="4" max="4" width="11" customWidth="1"/>
    <col min="5" max="5" width="13" customWidth="1"/>
    <col min="6" max="6" width="15.85546875" style="26" customWidth="1"/>
    <col min="7" max="9" width="11" customWidth="1"/>
    <col min="12" max="12" width="8.42578125" customWidth="1"/>
    <col min="14" max="14" width="9.85546875" bestFit="1" customWidth="1"/>
    <col min="15" max="15" width="11" bestFit="1" customWidth="1"/>
    <col min="16" max="16" width="10.5703125" bestFit="1" customWidth="1"/>
    <col min="17" max="17" width="9" customWidth="1"/>
    <col min="18" max="18" width="13.5703125" customWidth="1"/>
    <col min="19" max="19" width="10.85546875" customWidth="1"/>
    <col min="20" max="20" width="11.140625" customWidth="1"/>
    <col min="21" max="21" width="11.42578125" customWidth="1"/>
    <col min="23" max="23" width="11.5703125" customWidth="1"/>
    <col min="24" max="24" width="8.5703125" customWidth="1"/>
  </cols>
  <sheetData>
    <row r="2" spans="1:25">
      <c r="B2" s="163" t="s">
        <v>191</v>
      </c>
    </row>
    <row r="3" spans="1:25" ht="15.75" thickBot="1"/>
    <row r="4" spans="1:25" ht="54.75" customHeight="1" thickBot="1">
      <c r="A4" s="121"/>
      <c r="B4" s="167" t="s">
        <v>56</v>
      </c>
      <c r="C4" s="168"/>
      <c r="D4" s="168"/>
      <c r="E4" s="169"/>
      <c r="F4" s="117" t="s">
        <v>139</v>
      </c>
      <c r="G4" s="167" t="s">
        <v>137</v>
      </c>
      <c r="H4" s="168"/>
      <c r="I4" s="169"/>
      <c r="J4" s="167" t="s">
        <v>138</v>
      </c>
      <c r="K4" s="168"/>
      <c r="L4" s="168"/>
      <c r="M4" s="169"/>
      <c r="N4" s="167" t="s">
        <v>18</v>
      </c>
      <c r="O4" s="168"/>
      <c r="P4" s="168"/>
      <c r="Q4" s="168"/>
      <c r="R4" s="168"/>
      <c r="S4" s="168"/>
      <c r="T4" s="168"/>
      <c r="U4" s="168"/>
      <c r="V4" s="168"/>
      <c r="W4" s="168"/>
      <c r="X4" s="169"/>
    </row>
    <row r="5" spans="1:25" s="15" customFormat="1" ht="36">
      <c r="A5" s="122"/>
      <c r="B5" s="98" t="s">
        <v>0</v>
      </c>
      <c r="C5" s="55" t="s">
        <v>1</v>
      </c>
      <c r="D5" s="55" t="s">
        <v>6</v>
      </c>
      <c r="E5" s="93" t="s">
        <v>2</v>
      </c>
      <c r="F5" s="118" t="s">
        <v>3</v>
      </c>
      <c r="G5" s="71" t="s">
        <v>4</v>
      </c>
      <c r="H5" s="71" t="s">
        <v>5</v>
      </c>
      <c r="I5" s="93" t="s">
        <v>57</v>
      </c>
      <c r="J5" s="92" t="s">
        <v>58</v>
      </c>
      <c r="K5" s="71" t="s">
        <v>134</v>
      </c>
      <c r="L5" s="71" t="s">
        <v>59</v>
      </c>
      <c r="M5" s="93" t="s">
        <v>135</v>
      </c>
      <c r="N5" s="92" t="s">
        <v>7</v>
      </c>
      <c r="O5" s="71" t="s">
        <v>8</v>
      </c>
      <c r="P5" s="71" t="s">
        <v>9</v>
      </c>
      <c r="Q5" s="71" t="s">
        <v>10</v>
      </c>
      <c r="R5" s="71" t="s">
        <v>11</v>
      </c>
      <c r="S5" s="71" t="s">
        <v>12</v>
      </c>
      <c r="T5" s="71" t="s">
        <v>13</v>
      </c>
      <c r="U5" s="71" t="s">
        <v>14</v>
      </c>
      <c r="V5" s="71" t="s">
        <v>15</v>
      </c>
      <c r="W5" s="71" t="s">
        <v>16</v>
      </c>
      <c r="X5" s="93" t="s">
        <v>17</v>
      </c>
    </row>
    <row r="6" spans="1:25" s="15" customFormat="1">
      <c r="A6" s="123">
        <v>1996</v>
      </c>
      <c r="B6" s="38">
        <v>3868.4754068725229</v>
      </c>
      <c r="C6" s="17"/>
      <c r="D6" s="17">
        <v>827.56988060167373</v>
      </c>
      <c r="E6" s="39">
        <v>655.59084404388341</v>
      </c>
      <c r="F6" s="119">
        <v>1921.556</v>
      </c>
      <c r="G6" s="17">
        <v>4371.9875184652947</v>
      </c>
      <c r="H6" s="17">
        <v>758.06092190494155</v>
      </c>
      <c r="I6" s="39">
        <v>-736.72258172096008</v>
      </c>
      <c r="J6" s="38">
        <v>814.63571059484934</v>
      </c>
      <c r="K6" s="17">
        <v>609.70839991459206</v>
      </c>
      <c r="L6" s="17">
        <v>158.1</v>
      </c>
      <c r="M6" s="39">
        <v>2272.9502963630812</v>
      </c>
      <c r="N6" s="126">
        <v>1282.4633457807522</v>
      </c>
      <c r="O6" s="3">
        <v>559.82481973168649</v>
      </c>
      <c r="P6" s="3">
        <v>96.208911275991809</v>
      </c>
      <c r="Q6" s="3">
        <v>473.55265163082532</v>
      </c>
      <c r="R6" s="3">
        <v>172.32968153978942</v>
      </c>
      <c r="S6" s="3">
        <v>62.374826305484461</v>
      </c>
      <c r="T6" s="3">
        <v>109.06793610102658</v>
      </c>
      <c r="U6" s="3">
        <v>101.26078617065954</v>
      </c>
      <c r="V6" s="3">
        <v>81.284540860819376</v>
      </c>
      <c r="W6" s="3">
        <v>118.42731679967011</v>
      </c>
      <c r="X6" s="127">
        <v>700.08659067581789</v>
      </c>
      <c r="Y6" s="28"/>
    </row>
    <row r="7" spans="1:25" s="15" customFormat="1">
      <c r="A7" s="123">
        <v>1997</v>
      </c>
      <c r="B7" s="38">
        <v>4554.9267445490168</v>
      </c>
      <c r="C7" s="33">
        <v>10.519039598065405</v>
      </c>
      <c r="D7" s="17">
        <v>999.23805382349428</v>
      </c>
      <c r="E7" s="39">
        <v>770.16904115725492</v>
      </c>
      <c r="F7" s="119">
        <v>2215.998</v>
      </c>
      <c r="G7" s="17">
        <v>5110.60729497795</v>
      </c>
      <c r="H7" s="17">
        <v>812.47835001370709</v>
      </c>
      <c r="I7" s="39">
        <v>-1208.5342165754109</v>
      </c>
      <c r="J7" s="38">
        <v>1065.4867943352958</v>
      </c>
      <c r="K7" s="17">
        <v>794.14857112114532</v>
      </c>
      <c r="L7" s="17">
        <v>319.5</v>
      </c>
      <c r="M7" s="39">
        <v>2376.5213790925759</v>
      </c>
      <c r="N7" s="126">
        <v>1252.947227258185</v>
      </c>
      <c r="O7" s="3">
        <v>614.77452329679204</v>
      </c>
      <c r="P7" s="3">
        <v>164.23766770675675</v>
      </c>
      <c r="Q7" s="3">
        <v>505.14184591472122</v>
      </c>
      <c r="R7" s="3">
        <v>286.27933319839912</v>
      </c>
      <c r="S7" s="3">
        <v>92.284317683132286</v>
      </c>
      <c r="T7" s="3">
        <v>169.39239759438726</v>
      </c>
      <c r="U7" s="3">
        <v>126.41207178384975</v>
      </c>
      <c r="V7" s="3">
        <v>160.42592956313717</v>
      </c>
      <c r="W7" s="3">
        <v>159.14422347740157</v>
      </c>
      <c r="X7" s="127">
        <v>754.38720707225548</v>
      </c>
    </row>
    <row r="8" spans="1:25" s="15" customFormat="1">
      <c r="A8" s="123">
        <v>1998</v>
      </c>
      <c r="B8" s="38">
        <v>5022.1027219486132</v>
      </c>
      <c r="C8" s="33">
        <v>3.1049044635232548</v>
      </c>
      <c r="D8" s="17">
        <v>1114.8089240490606</v>
      </c>
      <c r="E8" s="39">
        <v>800.65629192664346</v>
      </c>
      <c r="F8" s="119">
        <v>2331.88</v>
      </c>
      <c r="G8" s="17">
        <v>4781.2732903089345</v>
      </c>
      <c r="H8" s="17">
        <v>1364.5273036220797</v>
      </c>
      <c r="I8" s="39">
        <v>-1037.0235731380342</v>
      </c>
      <c r="J8" s="38">
        <v>1290.5075147861426</v>
      </c>
      <c r="K8" s="17">
        <v>992.65627068016875</v>
      </c>
      <c r="L8" s="17">
        <v>300.447</v>
      </c>
      <c r="M8" s="39">
        <v>2435.6479364823022</v>
      </c>
      <c r="N8" s="126">
        <v>1317.9742155711251</v>
      </c>
      <c r="O8" s="3">
        <v>621.72888317766888</v>
      </c>
      <c r="P8" s="3">
        <v>234.31077152212472</v>
      </c>
      <c r="Q8" s="3">
        <v>526.22837645412835</v>
      </c>
      <c r="R8" s="3">
        <v>448.54737241730311</v>
      </c>
      <c r="S8" s="3">
        <v>101.98895018269738</v>
      </c>
      <c r="T8" s="3">
        <v>195.7119465015914</v>
      </c>
      <c r="U8" s="3">
        <v>141.04317486221089</v>
      </c>
      <c r="V8" s="3">
        <v>227.00162097422094</v>
      </c>
      <c r="W8" s="3">
        <v>172.31996817672436</v>
      </c>
      <c r="X8" s="127">
        <v>794.80044210881817</v>
      </c>
    </row>
    <row r="9" spans="1:25" s="15" customFormat="1" ht="18.75" customHeight="1">
      <c r="A9" s="123">
        <v>1999</v>
      </c>
      <c r="B9" s="38">
        <v>5668.6959477245255</v>
      </c>
      <c r="C9" s="33">
        <v>2.8692566559259944</v>
      </c>
      <c r="D9" s="17">
        <v>1268.2213852352506</v>
      </c>
      <c r="E9" s="39">
        <v>629.57250221560867</v>
      </c>
      <c r="F9" s="119">
        <v>2456.7869999999998</v>
      </c>
      <c r="G9" s="17">
        <v>5203.1613553840252</v>
      </c>
      <c r="H9" s="17">
        <v>1499.5409657398575</v>
      </c>
      <c r="I9" s="39">
        <v>-1079.3595350202868</v>
      </c>
      <c r="J9" s="38">
        <v>1386.7023746605219</v>
      </c>
      <c r="K9" s="17">
        <v>1528.0841866580113</v>
      </c>
      <c r="L9" s="17">
        <v>397.0440000000001</v>
      </c>
      <c r="M9" s="39">
        <v>2338.9533864059922</v>
      </c>
      <c r="N9" s="126">
        <v>1401.4304313609648</v>
      </c>
      <c r="O9" s="3">
        <v>736.35535718421215</v>
      </c>
      <c r="P9" s="3">
        <v>211.58514812366008</v>
      </c>
      <c r="Q9" s="3">
        <v>653.85657920233325</v>
      </c>
      <c r="R9" s="3">
        <v>532.7592731027321</v>
      </c>
      <c r="S9" s="3">
        <v>100.35935295474012</v>
      </c>
      <c r="T9" s="3">
        <v>195.7119465015914</v>
      </c>
      <c r="U9" s="3">
        <v>184.30645179715134</v>
      </c>
      <c r="V9" s="3">
        <v>241.03204304438117</v>
      </c>
      <c r="W9" s="3">
        <v>172.94863030807562</v>
      </c>
      <c r="X9" s="127">
        <v>911.30673414468288</v>
      </c>
    </row>
    <row r="10" spans="1:25">
      <c r="A10" s="123">
        <v>2000</v>
      </c>
      <c r="B10" s="38">
        <v>6043.0568703388653</v>
      </c>
      <c r="C10" s="33">
        <v>1.8383411466728745</v>
      </c>
      <c r="D10" s="17">
        <v>1362.5218412560573</v>
      </c>
      <c r="E10" s="39">
        <v>689.72189601124876</v>
      </c>
      <c r="F10" s="119">
        <v>2581.348</v>
      </c>
      <c r="G10" s="17">
        <v>5985.7912657057386</v>
      </c>
      <c r="H10" s="17">
        <v>1606.3355256933789</v>
      </c>
      <c r="I10" s="39">
        <v>-1007.5335900845125</v>
      </c>
      <c r="J10" s="94">
        <v>1667.3517525366092</v>
      </c>
      <c r="K10" s="18">
        <v>1595.7221057278985</v>
      </c>
      <c r="L10" s="18">
        <v>422.82599999999996</v>
      </c>
      <c r="M10" s="95">
        <v>2326.3240120743581</v>
      </c>
      <c r="N10" s="126">
        <v>1244.9957117462386</v>
      </c>
      <c r="O10" s="3">
        <v>820.88342003850357</v>
      </c>
      <c r="P10" s="3">
        <v>224.71610227605728</v>
      </c>
      <c r="Q10" s="3">
        <v>762.29272707219991</v>
      </c>
      <c r="R10" s="3">
        <v>707.7705594177296</v>
      </c>
      <c r="S10" s="3">
        <v>110.36258499002933</v>
      </c>
      <c r="T10" s="3">
        <v>202.80351663014289</v>
      </c>
      <c r="U10" s="3">
        <v>213.72886643256396</v>
      </c>
      <c r="V10" s="3">
        <v>314.20556341594079</v>
      </c>
      <c r="W10" s="3">
        <v>196.7362258703227</v>
      </c>
      <c r="X10" s="127">
        <v>877.73559244913645</v>
      </c>
    </row>
    <row r="11" spans="1:25">
      <c r="A11" s="123">
        <v>2001</v>
      </c>
      <c r="B11" s="38">
        <v>6673.9981098035241</v>
      </c>
      <c r="C11" s="33">
        <v>4.805451741909053</v>
      </c>
      <c r="D11" s="17">
        <v>1516.3352819111024</v>
      </c>
      <c r="E11" s="39">
        <v>731.82017539043886</v>
      </c>
      <c r="F11" s="119">
        <v>2787.8359999999998</v>
      </c>
      <c r="G11" s="17">
        <v>5947.6883423919144</v>
      </c>
      <c r="H11" s="17">
        <v>1889.6486999328836</v>
      </c>
      <c r="I11" s="39">
        <v>-961.53597699413513</v>
      </c>
      <c r="J11" s="94">
        <v>1680.1399966820773</v>
      </c>
      <c r="K11" s="18">
        <v>1921.7949025915668</v>
      </c>
      <c r="L11" s="18">
        <v>490.14</v>
      </c>
      <c r="M11" s="95">
        <v>2544.918543863213</v>
      </c>
      <c r="N11" s="126">
        <v>1398.9716127655074</v>
      </c>
      <c r="O11" s="3">
        <v>809.99764589947927</v>
      </c>
      <c r="P11" s="3">
        <v>259.60026603191966</v>
      </c>
      <c r="Q11" s="3">
        <v>871.02793520122509</v>
      </c>
      <c r="R11" s="3">
        <v>725.10886332770247</v>
      </c>
      <c r="S11" s="3">
        <v>148.31165257691256</v>
      </c>
      <c r="T11" s="3">
        <v>245.16183165099346</v>
      </c>
      <c r="U11" s="3">
        <v>238.42722220176313</v>
      </c>
      <c r="V11" s="3">
        <v>320.38305032432743</v>
      </c>
      <c r="W11" s="3">
        <v>192.08178577275802</v>
      </c>
      <c r="X11" s="127">
        <v>1028.9195773842694</v>
      </c>
    </row>
    <row r="12" spans="1:25">
      <c r="A12" s="123">
        <v>2002</v>
      </c>
      <c r="B12" s="38">
        <v>7456.025960032187</v>
      </c>
      <c r="C12" s="33">
        <v>5.473839393493094</v>
      </c>
      <c r="D12" s="17">
        <v>1705.598984337684</v>
      </c>
      <c r="E12" s="39">
        <v>777.26380597188336</v>
      </c>
      <c r="F12" s="119">
        <v>3007.1680000000001</v>
      </c>
      <c r="G12" s="17">
        <v>6531.8377958902802</v>
      </c>
      <c r="H12" s="17">
        <v>1899.5230640775542</v>
      </c>
      <c r="I12" s="39">
        <v>-981.99796075544054</v>
      </c>
      <c r="J12" s="94">
        <v>1658.976672703644</v>
      </c>
      <c r="K12" s="18">
        <v>2628.8381193529585</v>
      </c>
      <c r="L12" s="18">
        <v>550.351</v>
      </c>
      <c r="M12" s="95">
        <v>2558.8274450438798</v>
      </c>
      <c r="N12" s="126">
        <v>1434.6156926401391</v>
      </c>
      <c r="O12" s="3">
        <v>986.20504042665277</v>
      </c>
      <c r="P12" s="3">
        <v>379.52164094912462</v>
      </c>
      <c r="Q12" s="3">
        <v>956.1804283293161</v>
      </c>
      <c r="R12" s="3">
        <v>838.72595375793958</v>
      </c>
      <c r="S12" s="3">
        <v>139.02549971405006</v>
      </c>
      <c r="T12" s="3">
        <v>295.41123634480761</v>
      </c>
      <c r="U12" s="3">
        <v>273.33932241783572</v>
      </c>
      <c r="V12" s="3">
        <v>347.90210646561053</v>
      </c>
      <c r="W12" s="3">
        <v>191.58399615909613</v>
      </c>
      <c r="X12" s="127">
        <v>1118.1453198959096</v>
      </c>
    </row>
    <row r="13" spans="1:25">
      <c r="A13" s="123">
        <v>2003</v>
      </c>
      <c r="B13" s="38">
        <v>8564.0927813659673</v>
      </c>
      <c r="C13" s="33">
        <v>11.058101011804908</v>
      </c>
      <c r="D13" s="17">
        <v>1972.1118181195523</v>
      </c>
      <c r="E13" s="39">
        <v>918.99330589937756</v>
      </c>
      <c r="F13" s="119">
        <v>3428.8339999999998</v>
      </c>
      <c r="G13" s="17">
        <v>7028.8377543114029</v>
      </c>
      <c r="H13" s="17">
        <v>2682.334769367938</v>
      </c>
      <c r="I13" s="39">
        <v>-1249.0294543332379</v>
      </c>
      <c r="J13" s="94">
        <v>1484.8466032747106</v>
      </c>
      <c r="K13" s="18">
        <v>3517.6446180335724</v>
      </c>
      <c r="L13" s="18">
        <v>578.29299999999989</v>
      </c>
      <c r="M13" s="95">
        <v>2911.3150404148264</v>
      </c>
      <c r="N13" s="126">
        <v>1652.9747935967557</v>
      </c>
      <c r="O13" s="3">
        <v>1145.2648882175574</v>
      </c>
      <c r="P13" s="3">
        <v>547.39840677712687</v>
      </c>
      <c r="Q13" s="3">
        <v>1137.5640971267271</v>
      </c>
      <c r="R13" s="3">
        <v>880.5661155430962</v>
      </c>
      <c r="S13" s="3">
        <v>209.46757549404396</v>
      </c>
      <c r="T13" s="3">
        <v>307.59684202124555</v>
      </c>
      <c r="U13" s="3">
        <v>277.99966803659686</v>
      </c>
      <c r="V13" s="3">
        <v>346.19196310044015</v>
      </c>
      <c r="W13" s="3">
        <v>249.76524501049767</v>
      </c>
      <c r="X13" s="127">
        <v>1287.1101864418797</v>
      </c>
    </row>
    <row r="14" spans="1:25">
      <c r="A14" s="123">
        <v>2004</v>
      </c>
      <c r="B14" s="38">
        <v>9824.2954789006562</v>
      </c>
      <c r="C14" s="33">
        <v>5.8573339249902006</v>
      </c>
      <c r="D14" s="17">
        <v>2276.6721076429035</v>
      </c>
      <c r="E14" s="39">
        <v>1187.5967608640572</v>
      </c>
      <c r="F14" s="119">
        <v>3753.2469999999998</v>
      </c>
      <c r="G14" s="17">
        <v>8573.8284645805379</v>
      </c>
      <c r="H14" s="17">
        <v>3134.7542706529425</v>
      </c>
      <c r="I14" s="39">
        <v>-1633.4414840850677</v>
      </c>
      <c r="J14" s="94">
        <v>1641.0622599568112</v>
      </c>
      <c r="K14" s="18">
        <v>4397.0794254127877</v>
      </c>
      <c r="L14" s="18">
        <v>892.06599999999992</v>
      </c>
      <c r="M14" s="95">
        <v>2817.3238266433282</v>
      </c>
      <c r="N14" s="126">
        <v>1610.6854839044522</v>
      </c>
      <c r="O14" s="3">
        <v>1185.1370576459608</v>
      </c>
      <c r="P14" s="3">
        <v>793.17809040557609</v>
      </c>
      <c r="Q14" s="3">
        <v>1247.1677477013986</v>
      </c>
      <c r="R14" s="3">
        <v>931.84448780038338</v>
      </c>
      <c r="S14" s="3">
        <v>262.36609998955703</v>
      </c>
      <c r="T14" s="3">
        <v>573.77451243120436</v>
      </c>
      <c r="U14" s="3">
        <v>344.14568278168565</v>
      </c>
      <c r="V14" s="3">
        <v>345.76715542684769</v>
      </c>
      <c r="W14" s="3">
        <v>279.04451927725091</v>
      </c>
      <c r="X14" s="127">
        <v>1416.448674648612</v>
      </c>
    </row>
    <row r="15" spans="1:25">
      <c r="A15" s="123">
        <v>2005</v>
      </c>
      <c r="B15" s="38">
        <v>11620.942438490812</v>
      </c>
      <c r="C15" s="33">
        <v>9.5996366233887187</v>
      </c>
      <c r="D15" s="17">
        <v>2689.0992568531328</v>
      </c>
      <c r="E15" s="39">
        <v>1483.5079567743999</v>
      </c>
      <c r="F15" s="119">
        <v>4239.4470000000001</v>
      </c>
      <c r="G15" s="17">
        <v>9794.1466176720387</v>
      </c>
      <c r="H15" s="17">
        <v>3891.5376171666639</v>
      </c>
      <c r="I15" s="39">
        <v>-2070.7889545554563</v>
      </c>
      <c r="J15" s="94">
        <v>1977.3880341048173</v>
      </c>
      <c r="K15" s="18">
        <v>5263.1960857781087</v>
      </c>
      <c r="L15" s="18">
        <v>1397.2579479999999</v>
      </c>
      <c r="M15" s="95">
        <v>2959.4545749383151</v>
      </c>
      <c r="N15" s="126">
        <v>1716.3755078412451</v>
      </c>
      <c r="O15" s="3">
        <v>1416.2341545274289</v>
      </c>
      <c r="P15" s="3">
        <v>937.88453099863636</v>
      </c>
      <c r="Q15" s="3">
        <v>1388.7625756075013</v>
      </c>
      <c r="R15" s="3">
        <v>974.57132983999963</v>
      </c>
      <c r="S15" s="3">
        <v>305.33867509230004</v>
      </c>
      <c r="T15" s="3">
        <v>750.47413061875795</v>
      </c>
      <c r="U15" s="3">
        <v>385.17693964792352</v>
      </c>
      <c r="V15" s="3">
        <v>404.00584487428409</v>
      </c>
      <c r="W15" s="3">
        <v>373.27096748009075</v>
      </c>
      <c r="X15" s="127">
        <v>1632.3640382930757</v>
      </c>
    </row>
    <row r="16" spans="1:25">
      <c r="A16" s="123">
        <v>2006</v>
      </c>
      <c r="B16" s="38">
        <v>13789.913218215348</v>
      </c>
      <c r="C16" s="33">
        <v>9.3834821334065879</v>
      </c>
      <c r="D16" s="17">
        <v>3133.1454838832497</v>
      </c>
      <c r="E16" s="39">
        <v>1763.5065403644971</v>
      </c>
      <c r="F16" s="119">
        <v>4693.1040000000003</v>
      </c>
      <c r="G16" s="17">
        <v>12971.965110408821</v>
      </c>
      <c r="H16" s="17">
        <v>4255.312602961184</v>
      </c>
      <c r="I16" s="39">
        <v>-3330.4223772736395</v>
      </c>
      <c r="J16" s="94">
        <v>2293.1667699149157</v>
      </c>
      <c r="K16" s="18">
        <v>6747.62600018578</v>
      </c>
      <c r="L16" s="18">
        <v>1800.639392</v>
      </c>
      <c r="M16" s="95">
        <v>2887.1846478132002</v>
      </c>
      <c r="N16" s="126">
        <v>1544.3475096876953</v>
      </c>
      <c r="O16" s="3">
        <v>1708.1561060581093</v>
      </c>
      <c r="P16" s="3">
        <v>947.310022569171</v>
      </c>
      <c r="Q16" s="3">
        <v>1878.6166350631684</v>
      </c>
      <c r="R16" s="3">
        <v>1102.7941125378511</v>
      </c>
      <c r="S16" s="3">
        <v>456.0227909635737</v>
      </c>
      <c r="T16" s="3">
        <v>1174.5471254527729</v>
      </c>
      <c r="U16" s="3">
        <v>511.16172806810107</v>
      </c>
      <c r="V16" s="3">
        <v>597.51261403674425</v>
      </c>
      <c r="W16" s="3">
        <v>450.06570114621354</v>
      </c>
      <c r="X16" s="127">
        <v>1676.327072330494</v>
      </c>
    </row>
    <row r="17" spans="1:24">
      <c r="A17" s="123">
        <v>2007</v>
      </c>
      <c r="B17" s="38">
        <v>16993.778789722524</v>
      </c>
      <c r="C17" s="33">
        <v>12.579578861486667</v>
      </c>
      <c r="D17" s="17">
        <v>3866.8802852805716</v>
      </c>
      <c r="E17" s="39">
        <v>2314.5875569180694</v>
      </c>
      <c r="F17" s="119">
        <v>5420.55</v>
      </c>
      <c r="G17" s="17">
        <v>15731.897080434535</v>
      </c>
      <c r="H17" s="17">
        <v>5447.5096120364033</v>
      </c>
      <c r="I17" s="39">
        <v>-4544.963566551477</v>
      </c>
      <c r="J17" s="94">
        <v>3252.2676575447258</v>
      </c>
      <c r="K17" s="18">
        <v>8264.1902764945262</v>
      </c>
      <c r="L17" s="18">
        <v>2454.2684403999997</v>
      </c>
      <c r="M17" s="95">
        <v>2961.3467224672982</v>
      </c>
      <c r="N17" s="126">
        <v>1562.728090382097</v>
      </c>
      <c r="O17" s="3">
        <v>1949.8976211586642</v>
      </c>
      <c r="P17" s="3">
        <v>1141.4255649975717</v>
      </c>
      <c r="Q17" s="3">
        <v>2167.2092635508025</v>
      </c>
      <c r="R17" s="3">
        <v>1231.17622987912</v>
      </c>
      <c r="S17" s="3">
        <v>583.60009024935994</v>
      </c>
      <c r="T17" s="3">
        <v>2176.8358441854562</v>
      </c>
      <c r="U17" s="3">
        <v>549.24096925401818</v>
      </c>
      <c r="V17" s="3">
        <v>688.58631319776111</v>
      </c>
      <c r="W17" s="3">
        <v>627.45652918529981</v>
      </c>
      <c r="X17" s="127">
        <v>1932.9470067063976</v>
      </c>
    </row>
    <row r="18" spans="1:24">
      <c r="A18" s="123">
        <v>2008</v>
      </c>
      <c r="B18" s="38">
        <v>19074.852303629603</v>
      </c>
      <c r="C18" s="33">
        <v>2.6131987749369756</v>
      </c>
      <c r="D18" s="17">
        <v>4352.9021025603233</v>
      </c>
      <c r="E18" s="39">
        <v>2921.0974595114653</v>
      </c>
      <c r="F18" s="119">
        <v>5671.0349999999999</v>
      </c>
      <c r="G18" s="17">
        <v>19595.778979407802</v>
      </c>
      <c r="H18" s="17">
        <v>4951.613132586891</v>
      </c>
      <c r="I18" s="39">
        <v>-5681.1786901742053</v>
      </c>
      <c r="J18" s="94">
        <v>4422.6957096400001</v>
      </c>
      <c r="K18" s="18">
        <v>8780.2452905612699</v>
      </c>
      <c r="L18" s="18">
        <v>2639.3484716400003</v>
      </c>
      <c r="M18" s="95">
        <v>3094.0399328216172</v>
      </c>
      <c r="N18" s="126">
        <v>1551.0584038036955</v>
      </c>
      <c r="O18" s="3">
        <v>2072.626883759845</v>
      </c>
      <c r="P18" s="3">
        <v>1058.3220873938926</v>
      </c>
      <c r="Q18" s="3">
        <v>2680.8559105061122</v>
      </c>
      <c r="R18" s="3">
        <v>1162.4921978815946</v>
      </c>
      <c r="S18" s="3">
        <v>663.25312303400597</v>
      </c>
      <c r="T18" s="3">
        <v>2850.0740714712069</v>
      </c>
      <c r="U18" s="3">
        <v>671.22462766664739</v>
      </c>
      <c r="V18" s="3">
        <v>835.20585081353556</v>
      </c>
      <c r="W18" s="3">
        <v>748.42017282724782</v>
      </c>
      <c r="X18" s="127">
        <v>2228.2927765300974</v>
      </c>
    </row>
    <row r="19" spans="1:24">
      <c r="A19" s="123">
        <v>2009</v>
      </c>
      <c r="B19" s="38">
        <v>17985.954595150855</v>
      </c>
      <c r="C19" s="33">
        <v>-3.7414096408482038</v>
      </c>
      <c r="D19" s="17">
        <v>4101.3258984701188</v>
      </c>
      <c r="E19" s="39">
        <v>2455.2046741910872</v>
      </c>
      <c r="F19" s="119">
        <v>5494.2129999999997</v>
      </c>
      <c r="G19" s="17">
        <v>19075.233508902333</v>
      </c>
      <c r="H19" s="17">
        <v>2342.8611945369735</v>
      </c>
      <c r="I19" s="39">
        <v>-3452.3402543414923</v>
      </c>
      <c r="J19" s="94">
        <v>4857.0218069000002</v>
      </c>
      <c r="K19" s="18">
        <v>6810.0629905583282</v>
      </c>
      <c r="L19" s="18">
        <v>2530.8960009399998</v>
      </c>
      <c r="M19" s="95">
        <v>3657.8785701934207</v>
      </c>
      <c r="N19" s="126">
        <v>1457.1300115383003</v>
      </c>
      <c r="O19" s="3">
        <v>1877.9655570283931</v>
      </c>
      <c r="P19" s="3">
        <v>1004.3395674631954</v>
      </c>
      <c r="Q19" s="3">
        <v>2344.0704245495931</v>
      </c>
      <c r="R19" s="3">
        <v>1138.0498279855487</v>
      </c>
      <c r="S19" s="3">
        <v>628.01294303489249</v>
      </c>
      <c r="T19" s="3">
        <v>2457.6204064779104</v>
      </c>
      <c r="U19" s="3">
        <v>757.49539205537349</v>
      </c>
      <c r="V19" s="3">
        <v>1021.4245925271919</v>
      </c>
      <c r="W19" s="3">
        <v>604.59511455706638</v>
      </c>
      <c r="X19" s="127">
        <v>2255.6381103542831</v>
      </c>
    </row>
    <row r="20" spans="1:24">
      <c r="A20" s="123">
        <v>2010</v>
      </c>
      <c r="B20" s="38">
        <v>20743.364248842241</v>
      </c>
      <c r="C20" s="33">
        <v>6.2011309605470046</v>
      </c>
      <c r="D20" s="17">
        <v>4675.7200092061676</v>
      </c>
      <c r="E20" s="39">
        <v>2622.9635686641486</v>
      </c>
      <c r="F20" s="119">
        <v>5841.1620000000003</v>
      </c>
      <c r="G20" s="17">
        <v>19898.181757632279</v>
      </c>
      <c r="H20" s="17">
        <v>4477.6848877481243</v>
      </c>
      <c r="I20" s="39">
        <v>-3695.084266624579</v>
      </c>
      <c r="J20" s="94">
        <v>5171.3018705499999</v>
      </c>
      <c r="K20" s="18">
        <v>8720.9709654097387</v>
      </c>
      <c r="L20" s="18">
        <v>2834.2964977000001</v>
      </c>
      <c r="M20" s="95">
        <v>3866.9061317988089</v>
      </c>
      <c r="N20" s="126">
        <v>1509.8570319040737</v>
      </c>
      <c r="O20" s="3">
        <v>2370.0160867247314</v>
      </c>
      <c r="P20" s="3">
        <v>1099.976383516896</v>
      </c>
      <c r="Q20" s="3">
        <v>3024.9262775324391</v>
      </c>
      <c r="R20" s="3">
        <v>1415.0742700150565</v>
      </c>
      <c r="S20" s="3">
        <v>887.82177793797905</v>
      </c>
      <c r="T20" s="3">
        <v>2343.1345548571717</v>
      </c>
      <c r="U20" s="3">
        <v>874.0426098199307</v>
      </c>
      <c r="V20" s="3">
        <v>1202.0107842493242</v>
      </c>
      <c r="W20" s="3">
        <v>825.49546311193205</v>
      </c>
      <c r="X20" s="127">
        <v>2462.0207866290157</v>
      </c>
    </row>
    <row r="21" spans="1:24">
      <c r="A21" s="123">
        <v>2011</v>
      </c>
      <c r="B21" s="38">
        <v>24343.986583464652</v>
      </c>
      <c r="C21" s="33">
        <v>7.1854315089858716</v>
      </c>
      <c r="D21" s="17">
        <v>5447.056874488645</v>
      </c>
      <c r="E21" s="39">
        <v>3230.6749176817075</v>
      </c>
      <c r="F21" s="119">
        <v>6342.5169999999998</v>
      </c>
      <c r="G21" s="17">
        <v>22448.368669782103</v>
      </c>
      <c r="H21" s="17">
        <v>6368.0046304216276</v>
      </c>
      <c r="I21" s="39">
        <v>-4511.3412364503092</v>
      </c>
      <c r="J21" s="94">
        <v>6439.9718295999992</v>
      </c>
      <c r="K21" s="18">
        <v>9717.19943201965</v>
      </c>
      <c r="L21" s="18">
        <v>3492.7267112299996</v>
      </c>
      <c r="M21" s="95">
        <v>4559.3954331928298</v>
      </c>
      <c r="N21" s="126">
        <v>1854.9278556408453</v>
      </c>
      <c r="O21" s="3">
        <v>2929.1795999450669</v>
      </c>
      <c r="P21" s="3">
        <v>1407.9466309086129</v>
      </c>
      <c r="Q21" s="3">
        <v>3552.6746730213963</v>
      </c>
      <c r="R21" s="3">
        <v>1573.4405128701253</v>
      </c>
      <c r="S21" s="3">
        <v>1138.7008812766564</v>
      </c>
      <c r="T21" s="3">
        <v>2442.9759764944702</v>
      </c>
      <c r="U21" s="3">
        <v>1049.9689289237176</v>
      </c>
      <c r="V21" s="3">
        <v>1275.5178200791322</v>
      </c>
      <c r="W21" s="3">
        <v>1021.6940704113969</v>
      </c>
      <c r="X21" s="127">
        <v>2728.3240890110606</v>
      </c>
    </row>
    <row r="22" spans="1:24">
      <c r="A22" s="123">
        <v>2012</v>
      </c>
      <c r="B22" s="38">
        <v>26167.283503255792</v>
      </c>
      <c r="C22" s="33">
        <v>6.4005183016554241</v>
      </c>
      <c r="D22" s="17">
        <v>5818.0548522002391</v>
      </c>
      <c r="E22" s="39">
        <v>3523.3995197997083</v>
      </c>
      <c r="F22" s="119">
        <v>6812.2460000000001</v>
      </c>
      <c r="G22" s="17">
        <v>23507.934611239201</v>
      </c>
      <c r="H22" s="17">
        <v>7575.3920410728197</v>
      </c>
      <c r="I22" s="39">
        <v>-5141.29610472698</v>
      </c>
      <c r="J22" s="94">
        <v>7328.50758365</v>
      </c>
      <c r="K22" s="18">
        <v>9873.0064344339771</v>
      </c>
      <c r="L22" s="18">
        <v>3790.0169527292001</v>
      </c>
      <c r="M22" s="95">
        <v>5038.5737479574282</v>
      </c>
      <c r="N22" s="126">
        <v>1933.3306778939586</v>
      </c>
      <c r="O22" s="3">
        <v>3156.2872272473069</v>
      </c>
      <c r="P22" s="3">
        <v>1756.8605779761699</v>
      </c>
      <c r="Q22" s="3">
        <v>3769.492537046794</v>
      </c>
      <c r="R22" s="3">
        <v>1703.9486946837071</v>
      </c>
      <c r="S22" s="3">
        <v>1232.4860406862017</v>
      </c>
      <c r="T22" s="3">
        <v>2526.3475943191293</v>
      </c>
      <c r="U22" s="3">
        <v>1092.3048568812333</v>
      </c>
      <c r="V22" s="3">
        <v>1362.229950171828</v>
      </c>
      <c r="W22" s="3">
        <v>1066.2269055367292</v>
      </c>
      <c r="X22" s="127">
        <v>2905.7758953457483</v>
      </c>
    </row>
    <row r="23" spans="1:24">
      <c r="A23" s="124">
        <v>2013</v>
      </c>
      <c r="B23" s="38">
        <v>26847.354249055072</v>
      </c>
      <c r="C23" s="33">
        <v>3.3199310024192101</v>
      </c>
      <c r="D23" s="17">
        <v>5987.63420515078</v>
      </c>
      <c r="E23" s="39">
        <v>3599.5966794236447</v>
      </c>
      <c r="F23" s="119">
        <v>7155.98</v>
      </c>
      <c r="G23" s="17">
        <v>23532.644569362797</v>
      </c>
      <c r="H23" s="17">
        <f>'[2]mSp_gam WELI'!$S$15</f>
        <v>6652.9117912514321</v>
      </c>
      <c r="I23" s="39">
        <v>-3477.3096083670971</v>
      </c>
      <c r="J23" s="38">
        <v>8069.0201346499998</v>
      </c>
      <c r="K23" s="17">
        <v>9741.8903148385125</v>
      </c>
      <c r="L23" s="17">
        <v>3659.4079794400004</v>
      </c>
      <c r="M23" s="39">
        <v>5265.2240206613842</v>
      </c>
      <c r="N23" s="126">
        <v>2195.0121981740945</v>
      </c>
      <c r="O23" s="3">
        <v>3378.6689604928774</v>
      </c>
      <c r="P23" s="3">
        <v>1568.1838295942578</v>
      </c>
      <c r="Q23" s="3">
        <v>4026.8019138192126</v>
      </c>
      <c r="R23" s="3">
        <v>1789.1787875177679</v>
      </c>
      <c r="S23" s="3">
        <v>1351.9370855520938</v>
      </c>
      <c r="T23" s="3">
        <v>2365.3839683196334</v>
      </c>
      <c r="U23" s="3">
        <v>1202.5328870474207</v>
      </c>
      <c r="V23" s="3">
        <v>1338.4580531495872</v>
      </c>
      <c r="W23" s="3">
        <v>1069.645514467275</v>
      </c>
      <c r="X23" s="127">
        <v>3049.2258749041748</v>
      </c>
    </row>
    <row r="24" spans="1:24" ht="15.75" hidden="1" thickBot="1">
      <c r="A24" s="125">
        <v>2014</v>
      </c>
      <c r="B24" s="40"/>
      <c r="C24" s="41"/>
      <c r="D24" s="41"/>
      <c r="E24" s="42"/>
      <c r="F24" s="120">
        <v>7665.5739999999996</v>
      </c>
      <c r="G24" s="96"/>
      <c r="H24" s="96"/>
      <c r="I24" s="97"/>
      <c r="J24" s="73"/>
      <c r="K24" s="96"/>
      <c r="L24" s="96"/>
      <c r="M24" s="97"/>
      <c r="N24" s="73"/>
      <c r="O24" s="96"/>
      <c r="P24" s="96"/>
      <c r="Q24" s="96"/>
      <c r="R24" s="96"/>
      <c r="S24" s="96"/>
      <c r="T24" s="96"/>
      <c r="U24" s="96"/>
      <c r="V24" s="96"/>
      <c r="W24" s="96"/>
      <c r="X24" s="97"/>
    </row>
    <row r="25" spans="1:24">
      <c r="C25" s="25"/>
    </row>
    <row r="26" spans="1:24">
      <c r="E26" s="23"/>
      <c r="M26" s="80"/>
      <c r="N26" s="4"/>
    </row>
    <row r="27" spans="1:24">
      <c r="E27" s="23"/>
    </row>
    <row r="28" spans="1:24">
      <c r="E28" s="23"/>
    </row>
    <row r="29" spans="1:24">
      <c r="E29" s="23"/>
    </row>
    <row r="30" spans="1:24">
      <c r="A30" s="13"/>
      <c r="B30" s="1"/>
      <c r="E30" s="23"/>
    </row>
    <row r="31" spans="1:24">
      <c r="A31" s="14"/>
      <c r="E31" s="23"/>
    </row>
    <row r="32" spans="1:24">
      <c r="E32" s="23"/>
    </row>
    <row r="33" spans="5:5">
      <c r="E33" s="23"/>
    </row>
    <row r="34" spans="5:5">
      <c r="E34" s="23"/>
    </row>
    <row r="35" spans="5:5">
      <c r="E35" s="23"/>
    </row>
    <row r="36" spans="5:5">
      <c r="E36" s="23"/>
    </row>
    <row r="37" spans="5:5">
      <c r="E37" s="23"/>
    </row>
    <row r="38" spans="5:5">
      <c r="E38" s="21"/>
    </row>
    <row r="39" spans="5:5">
      <c r="E39" s="23"/>
    </row>
    <row r="40" spans="5:5">
      <c r="E40" s="23"/>
    </row>
    <row r="41" spans="5:5">
      <c r="E41" s="23"/>
    </row>
    <row r="42" spans="5:5">
      <c r="E42" s="23"/>
    </row>
  </sheetData>
  <mergeCells count="4">
    <mergeCell ref="G4:I4"/>
    <mergeCell ref="J4:M4"/>
    <mergeCell ref="N4:X4"/>
    <mergeCell ref="B4:E4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Button 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</xdr:row>
                    <xdr:rowOff>0</xdr:rowOff>
                  </from>
                  <to>
                    <xdr:col>1</xdr:col>
                    <xdr:colOff>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80"/>
  <sheetViews>
    <sheetView zoomScaleNormal="100" workbookViewId="0">
      <pane xSplit="1" ySplit="5" topLeftCell="B57" activePane="bottomRight" state="frozen"/>
      <selection pane="topRight" activeCell="B1" sqref="B1"/>
      <selection pane="bottomLeft" activeCell="A4" sqref="A4"/>
      <selection pane="bottomRight" activeCell="F83" sqref="F83"/>
    </sheetView>
  </sheetViews>
  <sheetFormatPr defaultRowHeight="15"/>
  <cols>
    <col min="1" max="1" width="9.140625" style="82"/>
    <col min="2" max="2" width="12.5703125" customWidth="1"/>
    <col min="3" max="3" width="12.28515625" customWidth="1"/>
    <col min="4" max="4" width="13.28515625" customWidth="1"/>
    <col min="5" max="5" width="16.85546875" customWidth="1"/>
    <col min="6" max="6" width="12.140625" customWidth="1"/>
    <col min="8" max="8" width="13" customWidth="1"/>
    <col min="9" max="9" width="11.28515625" customWidth="1"/>
    <col min="12" max="12" width="9.140625" style="19"/>
    <col min="13" max="13" width="10" hidden="1" customWidth="1"/>
    <col min="14" max="14" width="11.140625" style="19" hidden="1" customWidth="1"/>
    <col min="15" max="15" width="10.7109375" hidden="1" customWidth="1"/>
    <col min="16" max="16" width="7.85546875" hidden="1" customWidth="1"/>
    <col min="17" max="17" width="11.85546875" hidden="1" customWidth="1"/>
    <col min="18" max="18" width="10.85546875" hidden="1" customWidth="1"/>
    <col min="19" max="19" width="12.42578125" hidden="1" customWidth="1"/>
    <col min="20" max="20" width="9.7109375" hidden="1" customWidth="1"/>
    <col min="21" max="21" width="8.7109375" hidden="1" customWidth="1"/>
    <col min="22" max="22" width="11.5703125" hidden="1" customWidth="1"/>
    <col min="23" max="23" width="6.85546875" hidden="1" customWidth="1"/>
  </cols>
  <sheetData>
    <row r="3" spans="1:23" ht="15.75" thickBot="1"/>
    <row r="4" spans="1:23" ht="21" customHeight="1" thickBot="1">
      <c r="A4" s="176"/>
      <c r="B4" s="167" t="s">
        <v>56</v>
      </c>
      <c r="C4" s="168"/>
      <c r="D4" s="168"/>
      <c r="E4" s="169"/>
      <c r="F4" s="173" t="s">
        <v>137</v>
      </c>
      <c r="G4" s="174"/>
      <c r="H4" s="175"/>
      <c r="I4" s="171" t="s">
        <v>138</v>
      </c>
      <c r="J4" s="171"/>
      <c r="K4" s="171"/>
      <c r="L4" s="172"/>
      <c r="M4" s="170" t="s">
        <v>18</v>
      </c>
      <c r="N4" s="171"/>
      <c r="O4" s="171"/>
      <c r="P4" s="171"/>
      <c r="Q4" s="171"/>
      <c r="R4" s="171"/>
      <c r="S4" s="171"/>
      <c r="T4" s="171"/>
      <c r="U4" s="171"/>
      <c r="V4" s="171"/>
      <c r="W4" s="172"/>
    </row>
    <row r="5" spans="1:23" s="15" customFormat="1" ht="36.75" thickBot="1">
      <c r="A5" s="177"/>
      <c r="B5" s="62" t="s">
        <v>0</v>
      </c>
      <c r="C5" s="63" t="s">
        <v>1</v>
      </c>
      <c r="D5" s="63" t="s">
        <v>6</v>
      </c>
      <c r="E5" s="66" t="s">
        <v>2</v>
      </c>
      <c r="F5" s="64" t="s">
        <v>4</v>
      </c>
      <c r="G5" s="65" t="s">
        <v>5</v>
      </c>
      <c r="H5" s="66" t="s">
        <v>57</v>
      </c>
      <c r="I5" s="67" t="s">
        <v>58</v>
      </c>
      <c r="J5" s="65" t="s">
        <v>134</v>
      </c>
      <c r="K5" s="65" t="s">
        <v>59</v>
      </c>
      <c r="L5" s="68" t="s">
        <v>135</v>
      </c>
      <c r="M5" s="69" t="s">
        <v>7</v>
      </c>
      <c r="N5" s="70" t="s">
        <v>8</v>
      </c>
      <c r="O5" s="65" t="s">
        <v>9</v>
      </c>
      <c r="P5" s="65" t="s">
        <v>10</v>
      </c>
      <c r="Q5" s="65" t="s">
        <v>11</v>
      </c>
      <c r="R5" s="65" t="s">
        <v>12</v>
      </c>
      <c r="S5" s="65" t="s">
        <v>13</v>
      </c>
      <c r="T5" s="65" t="s">
        <v>14</v>
      </c>
      <c r="U5" s="65" t="s">
        <v>15</v>
      </c>
      <c r="V5" s="65" t="s">
        <v>16</v>
      </c>
      <c r="W5" s="66" t="s">
        <v>17</v>
      </c>
    </row>
    <row r="6" spans="1:23" s="15" customFormat="1" ht="12">
      <c r="A6" s="130" t="s">
        <v>60</v>
      </c>
      <c r="B6" s="54">
        <v>844.11391355127807</v>
      </c>
      <c r="C6" s="55"/>
      <c r="D6" s="56">
        <v>180.57843909536379</v>
      </c>
      <c r="E6" s="57">
        <v>144.36629528260801</v>
      </c>
      <c r="F6" s="54">
        <v>1058.4531161878867</v>
      </c>
      <c r="G6" s="56">
        <v>159.95270193502463</v>
      </c>
      <c r="H6" s="57">
        <v>-182.4453645502401</v>
      </c>
      <c r="I6" s="58">
        <v>197.06434724336941</v>
      </c>
      <c r="J6" s="56">
        <v>99.375412533312328</v>
      </c>
      <c r="K6" s="56">
        <v>22</v>
      </c>
      <c r="L6" s="57">
        <v>521.9732766055331</v>
      </c>
      <c r="M6" s="59">
        <v>299.54949558769408</v>
      </c>
      <c r="N6" s="60">
        <v>106.52994887560629</v>
      </c>
      <c r="O6" s="60">
        <v>9.9665037579139408</v>
      </c>
      <c r="P6" s="60">
        <v>106.52401140026345</v>
      </c>
      <c r="Q6" s="60">
        <v>48.495225612408944</v>
      </c>
      <c r="R6" s="60">
        <v>12.920653437962891</v>
      </c>
      <c r="S6" s="60">
        <v>18.323413264972466</v>
      </c>
      <c r="T6" s="60">
        <v>24.58417120765596</v>
      </c>
      <c r="U6" s="60">
        <v>20.567538557532458</v>
      </c>
      <c r="V6" s="60">
        <v>27.602161634154509</v>
      </c>
      <c r="W6" s="61">
        <v>156.35199021511306</v>
      </c>
    </row>
    <row r="7" spans="1:23" s="15" customFormat="1" ht="12">
      <c r="A7" s="131" t="s">
        <v>61</v>
      </c>
      <c r="B7" s="36">
        <v>891.33770185094568</v>
      </c>
      <c r="C7" s="16"/>
      <c r="D7" s="20">
        <v>190.68086465952416</v>
      </c>
      <c r="E7" s="37">
        <v>151.46347516991685</v>
      </c>
      <c r="F7" s="36">
        <v>1070.2968090351064</v>
      </c>
      <c r="G7" s="20">
        <v>170.85327162937858</v>
      </c>
      <c r="H7" s="37">
        <v>-135.58038505511999</v>
      </c>
      <c r="I7" s="34">
        <v>197.06434724336941</v>
      </c>
      <c r="J7" s="20">
        <v>115.51886331286505</v>
      </c>
      <c r="K7" s="20">
        <v>38.4</v>
      </c>
      <c r="L7" s="37">
        <v>540.57681545370258</v>
      </c>
      <c r="M7" s="47">
        <v>317.08120810493364</v>
      </c>
      <c r="N7" s="29">
        <v>127.3495501069051</v>
      </c>
      <c r="O7" s="29">
        <v>13.398517551969791</v>
      </c>
      <c r="P7" s="29">
        <v>93.464164883784491</v>
      </c>
      <c r="Q7" s="29">
        <v>48.495225612408944</v>
      </c>
      <c r="R7" s="29">
        <v>15.593706576371115</v>
      </c>
      <c r="S7" s="29">
        <v>27.485119897458702</v>
      </c>
      <c r="T7" s="29">
        <v>24.468740773323738</v>
      </c>
      <c r="U7" s="29">
        <v>20.567538557532458</v>
      </c>
      <c r="V7" s="29">
        <v>28.317780764784551</v>
      </c>
      <c r="W7" s="48">
        <v>150.66794902147331</v>
      </c>
    </row>
    <row r="8" spans="1:23" s="15" customFormat="1" ht="12">
      <c r="A8" s="131" t="s">
        <v>62</v>
      </c>
      <c r="B8" s="36">
        <v>996.12785687185999</v>
      </c>
      <c r="C8" s="16"/>
      <c r="D8" s="20">
        <v>213.09826866442614</v>
      </c>
      <c r="E8" s="37">
        <v>168.50997997042828</v>
      </c>
      <c r="F8" s="36">
        <v>1073.1736648956364</v>
      </c>
      <c r="G8" s="20">
        <v>199.34322595395278</v>
      </c>
      <c r="H8" s="37">
        <v>-170.72633194560001</v>
      </c>
      <c r="I8" s="34">
        <v>206.30007714374042</v>
      </c>
      <c r="J8" s="20">
        <v>150.00521847503671</v>
      </c>
      <c r="K8" s="20">
        <v>47</v>
      </c>
      <c r="L8" s="37">
        <v>589.10547899791993</v>
      </c>
      <c r="M8" s="47">
        <v>329.01325514307575</v>
      </c>
      <c r="N8" s="29">
        <v>161.71736189718689</v>
      </c>
      <c r="O8" s="29">
        <v>17.409231564227092</v>
      </c>
      <c r="P8" s="29">
        <v>120.80429001414186</v>
      </c>
      <c r="Q8" s="29">
        <v>23.029495791790204</v>
      </c>
      <c r="R8" s="29">
        <v>16.93023314557523</v>
      </c>
      <c r="S8" s="29">
        <v>30.53902210828744</v>
      </c>
      <c r="T8" s="29">
        <v>24.285425605088481</v>
      </c>
      <c r="U8" s="29">
        <v>20.07473187287723</v>
      </c>
      <c r="V8" s="29">
        <v>30.068417727041048</v>
      </c>
      <c r="W8" s="48">
        <v>186.88289200256878</v>
      </c>
    </row>
    <row r="9" spans="1:23" s="15" customFormat="1" ht="12">
      <c r="A9" s="131" t="s">
        <v>63</v>
      </c>
      <c r="B9" s="36">
        <v>1136.895934598439</v>
      </c>
      <c r="C9" s="16"/>
      <c r="D9" s="20">
        <v>243.21230818235938</v>
      </c>
      <c r="E9" s="37">
        <v>190.76288629145108</v>
      </c>
      <c r="F9" s="36">
        <v>1170.0639283466655</v>
      </c>
      <c r="G9" s="20">
        <v>227.91172238658555</v>
      </c>
      <c r="H9" s="37">
        <v>-247.97050017000004</v>
      </c>
      <c r="I9" s="34">
        <v>214.20693896436995</v>
      </c>
      <c r="J9" s="20">
        <v>244.80890559337831</v>
      </c>
      <c r="K9" s="20">
        <v>50.7</v>
      </c>
      <c r="L9" s="37">
        <v>621.29472530592557</v>
      </c>
      <c r="M9" s="47">
        <v>336.81938694504868</v>
      </c>
      <c r="N9" s="29">
        <v>164.22795885198821</v>
      </c>
      <c r="O9" s="29">
        <v>55.434658401880988</v>
      </c>
      <c r="P9" s="29">
        <v>152.76018533263556</v>
      </c>
      <c r="Q9" s="29">
        <v>52.309734523181341</v>
      </c>
      <c r="R9" s="29">
        <v>16.93023314557523</v>
      </c>
      <c r="S9" s="29">
        <v>32.720380830307974</v>
      </c>
      <c r="T9" s="29">
        <v>27.922448584591368</v>
      </c>
      <c r="U9" s="29">
        <v>20.07473187287723</v>
      </c>
      <c r="V9" s="29">
        <v>32.438956673690001</v>
      </c>
      <c r="W9" s="48">
        <v>206.18375943666274</v>
      </c>
    </row>
    <row r="10" spans="1:23" s="15" customFormat="1" ht="12">
      <c r="A10" s="131" t="s">
        <v>64</v>
      </c>
      <c r="B10" s="36">
        <v>1005.1423824552953</v>
      </c>
      <c r="C10" s="16"/>
      <c r="D10" s="20">
        <v>220.50333065446108</v>
      </c>
      <c r="E10" s="37">
        <v>171.18199693252674</v>
      </c>
      <c r="F10" s="36">
        <v>1183.8585624131476</v>
      </c>
      <c r="G10" s="20">
        <v>174.20607939054881</v>
      </c>
      <c r="H10" s="37">
        <v>-261.45480405572005</v>
      </c>
      <c r="I10" s="34">
        <v>270.80800924968395</v>
      </c>
      <c r="J10" s="20">
        <v>117.3007020532184</v>
      </c>
      <c r="K10" s="20">
        <v>55.1</v>
      </c>
      <c r="L10" s="37">
        <v>561.06118780393126</v>
      </c>
      <c r="M10" s="47">
        <v>309.0951940536703</v>
      </c>
      <c r="N10" s="29">
        <v>132.28639372294407</v>
      </c>
      <c r="O10" s="29">
        <v>15.095554619522412</v>
      </c>
      <c r="P10" s="29">
        <v>96.081775659469429</v>
      </c>
      <c r="Q10" s="29">
        <v>79.46676538391705</v>
      </c>
      <c r="R10" s="29">
        <v>19.474417288290031</v>
      </c>
      <c r="S10" s="29">
        <v>28.457922795857066</v>
      </c>
      <c r="T10" s="29">
        <v>29.656620835696224</v>
      </c>
      <c r="U10" s="29">
        <v>47.112418626448886</v>
      </c>
      <c r="V10" s="29">
        <v>37.104699280035376</v>
      </c>
      <c r="W10" s="48">
        <v>166.21062018944428</v>
      </c>
    </row>
    <row r="11" spans="1:23" s="15" customFormat="1" ht="12">
      <c r="A11" s="131" t="s">
        <v>65</v>
      </c>
      <c r="B11" s="36">
        <v>1108.8400451380994</v>
      </c>
      <c r="C11" s="16"/>
      <c r="D11" s="20">
        <v>243.25202815419871</v>
      </c>
      <c r="E11" s="37">
        <v>187.3227974276231</v>
      </c>
      <c r="F11" s="36">
        <v>1271.2801126554302</v>
      </c>
      <c r="G11" s="20">
        <v>193.70944940437428</v>
      </c>
      <c r="H11" s="37">
        <v>-288.40518601731998</v>
      </c>
      <c r="I11" s="34">
        <v>260.67846698355612</v>
      </c>
      <c r="J11" s="20">
        <v>202.41518357374969</v>
      </c>
      <c r="K11" s="20">
        <v>78</v>
      </c>
      <c r="L11" s="37">
        <v>570.75222824445586</v>
      </c>
      <c r="M11" s="47">
        <v>307.13808723633792</v>
      </c>
      <c r="N11" s="29">
        <v>152.15731883802809</v>
      </c>
      <c r="O11" s="29">
        <v>36.11077161854989</v>
      </c>
      <c r="P11" s="29">
        <v>123.57708811068542</v>
      </c>
      <c r="Q11" s="29">
        <v>79.46676538391705</v>
      </c>
      <c r="R11" s="29">
        <v>23.69722102568727</v>
      </c>
      <c r="S11" s="29">
        <v>42.686884193785588</v>
      </c>
      <c r="T11" s="29">
        <v>31.684443010177347</v>
      </c>
      <c r="U11" s="29">
        <v>40.332774393120104</v>
      </c>
      <c r="V11" s="29">
        <v>41.322380246054763</v>
      </c>
      <c r="W11" s="48">
        <v>167.66631108175616</v>
      </c>
    </row>
    <row r="12" spans="1:23" s="15" customFormat="1" ht="12">
      <c r="A12" s="131" t="s">
        <v>66</v>
      </c>
      <c r="B12" s="36">
        <v>1152.0140269264255</v>
      </c>
      <c r="C12" s="16"/>
      <c r="D12" s="20">
        <v>252.72332988031448</v>
      </c>
      <c r="E12" s="37">
        <v>195.12203445968871</v>
      </c>
      <c r="F12" s="36">
        <v>1277.9014283638769</v>
      </c>
      <c r="G12" s="20">
        <v>206.09343654170237</v>
      </c>
      <c r="H12" s="37">
        <v>-339.30983163845332</v>
      </c>
      <c r="I12" s="34">
        <v>264.20539632486299</v>
      </c>
      <c r="J12" s="20">
        <v>174.69453667352104</v>
      </c>
      <c r="K12" s="20">
        <v>92.1</v>
      </c>
      <c r="L12" s="37">
        <v>621.05292072155896</v>
      </c>
      <c r="M12" s="47">
        <v>317.92840738191336</v>
      </c>
      <c r="N12" s="29">
        <v>123.33494417570682</v>
      </c>
      <c r="O12" s="29">
        <v>53.443207663442841</v>
      </c>
      <c r="P12" s="29">
        <v>151.06406041676007</v>
      </c>
      <c r="Q12" s="29">
        <v>45.113830628980622</v>
      </c>
      <c r="R12" s="29">
        <v>25.808622894385895</v>
      </c>
      <c r="S12" s="29">
        <v>47.429871326428426</v>
      </c>
      <c r="T12" s="29">
        <v>27.248504298360714</v>
      </c>
      <c r="U12" s="29">
        <v>37.014975305371451</v>
      </c>
      <c r="V12" s="29">
        <v>40.35703087935817</v>
      </c>
      <c r="W12" s="48">
        <v>203.67057195571735</v>
      </c>
    </row>
    <row r="13" spans="1:23" s="15" customFormat="1" ht="12">
      <c r="A13" s="131" t="s">
        <v>67</v>
      </c>
      <c r="B13" s="36">
        <v>1288.9302900291973</v>
      </c>
      <c r="C13" s="16"/>
      <c r="D13" s="20">
        <v>282.75936513452024</v>
      </c>
      <c r="E13" s="37">
        <v>216.20868830797681</v>
      </c>
      <c r="F13" s="36">
        <v>1377.5671915454957</v>
      </c>
      <c r="G13" s="20">
        <v>238.46938467708156</v>
      </c>
      <c r="H13" s="37">
        <v>-319.36439486391725</v>
      </c>
      <c r="I13" s="34">
        <v>269.79492177719283</v>
      </c>
      <c r="J13" s="20">
        <v>299.73814882065665</v>
      </c>
      <c r="K13" s="20">
        <v>94.3</v>
      </c>
      <c r="L13" s="37">
        <v>623.65504232262981</v>
      </c>
      <c r="M13" s="47">
        <v>318.78553858626333</v>
      </c>
      <c r="N13" s="29">
        <v>206.99586656011303</v>
      </c>
      <c r="O13" s="29">
        <v>59.588133805241604</v>
      </c>
      <c r="P13" s="29">
        <v>134.41892172780624</v>
      </c>
      <c r="Q13" s="29">
        <v>82.231971801584407</v>
      </c>
      <c r="R13" s="29">
        <v>23.304056474769094</v>
      </c>
      <c r="S13" s="29">
        <v>50.817719278316176</v>
      </c>
      <c r="T13" s="29">
        <v>37.822503639615476</v>
      </c>
      <c r="U13" s="29">
        <v>35.965761238196734</v>
      </c>
      <c r="V13" s="29">
        <v>40.360113071953258</v>
      </c>
      <c r="W13" s="48">
        <v>216.83970384533774</v>
      </c>
    </row>
    <row r="14" spans="1:23" s="22" customFormat="1" ht="12.75">
      <c r="A14" s="132" t="s">
        <v>68</v>
      </c>
      <c r="B14" s="36">
        <v>1101.0651452818104</v>
      </c>
      <c r="C14" s="27">
        <v>3.5692602315655932</v>
      </c>
      <c r="D14" s="20">
        <v>244.41500261533227</v>
      </c>
      <c r="E14" s="37">
        <v>184.19770210000959</v>
      </c>
      <c r="F14" s="36">
        <v>1234.1187728512659</v>
      </c>
      <c r="G14" s="20">
        <v>290.76691256424584</v>
      </c>
      <c r="H14" s="37">
        <v>-263.72299512651114</v>
      </c>
      <c r="I14" s="34">
        <v>293.97077475190298</v>
      </c>
      <c r="J14" s="20">
        <v>115.20620476905106</v>
      </c>
      <c r="K14" s="20">
        <v>71.128999999999991</v>
      </c>
      <c r="L14" s="37">
        <v>618.98100513350028</v>
      </c>
      <c r="M14" s="47">
        <v>317.20665813469429</v>
      </c>
      <c r="N14" s="29">
        <v>127.77919741116665</v>
      </c>
      <c r="O14" s="29">
        <v>37.060974055416779</v>
      </c>
      <c r="P14" s="29">
        <v>120.75644930403752</v>
      </c>
      <c r="Q14" s="29">
        <v>65.577147687623253</v>
      </c>
      <c r="R14" s="29">
        <v>22.829581971221906</v>
      </c>
      <c r="S14" s="29">
        <v>32.879607012267357</v>
      </c>
      <c r="T14" s="29">
        <v>35.095396805642906</v>
      </c>
      <c r="U14" s="29">
        <v>57.403371934018779</v>
      </c>
      <c r="V14" s="29">
        <v>44.164360083786214</v>
      </c>
      <c r="W14" s="48">
        <v>181.18340088193486</v>
      </c>
    </row>
    <row r="15" spans="1:23" s="15" customFormat="1" ht="12.75">
      <c r="A15" s="131" t="s">
        <v>69</v>
      </c>
      <c r="B15" s="36">
        <v>1245.1998483720597</v>
      </c>
      <c r="C15" s="24">
        <v>6.3738954881703052</v>
      </c>
      <c r="D15" s="20">
        <v>276.41009753203394</v>
      </c>
      <c r="E15" s="37">
        <v>206.16544597253633</v>
      </c>
      <c r="F15" s="36">
        <v>1115.2435666759591</v>
      </c>
      <c r="G15" s="20">
        <v>330.19332531038765</v>
      </c>
      <c r="H15" s="37">
        <v>-226.43721725564092</v>
      </c>
      <c r="I15" s="34">
        <v>341.13675337100392</v>
      </c>
      <c r="J15" s="20">
        <v>257.70294226593296</v>
      </c>
      <c r="K15" s="20">
        <v>81.923999999999992</v>
      </c>
      <c r="L15" s="37">
        <v>563.85436486585149</v>
      </c>
      <c r="M15" s="47">
        <v>304.62336183230536</v>
      </c>
      <c r="N15" s="29">
        <v>150.39149964550876</v>
      </c>
      <c r="O15" s="29">
        <v>59.166211772355233</v>
      </c>
      <c r="P15" s="30">
        <v>128.23256609010139</v>
      </c>
      <c r="Q15" s="30">
        <v>143.28251176813782</v>
      </c>
      <c r="R15" s="30">
        <v>22.540933325388465</v>
      </c>
      <c r="S15" s="30">
        <v>49.319410518401035</v>
      </c>
      <c r="T15" s="30">
        <v>38.709878431738844</v>
      </c>
      <c r="U15" s="30">
        <v>58.074758647351764</v>
      </c>
      <c r="V15" s="30">
        <v>43.363158772071081</v>
      </c>
      <c r="W15" s="49">
        <v>180.57155756870014</v>
      </c>
    </row>
    <row r="16" spans="1:23" s="15" customFormat="1" ht="12.75">
      <c r="A16" s="131" t="s">
        <v>70</v>
      </c>
      <c r="B16" s="36">
        <v>1298.0264756585166</v>
      </c>
      <c r="C16" s="24">
        <v>5.5266448314031749</v>
      </c>
      <c r="D16" s="20">
        <v>288.13657920453659</v>
      </c>
      <c r="E16" s="37">
        <v>213.33367712470167</v>
      </c>
      <c r="F16" s="36">
        <v>1201.5052976149047</v>
      </c>
      <c r="G16" s="20">
        <v>356.97086474032244</v>
      </c>
      <c r="H16" s="37">
        <v>-270.46455280729822</v>
      </c>
      <c r="I16" s="34">
        <v>313.63915752611547</v>
      </c>
      <c r="J16" s="20">
        <v>294.12262746058809</v>
      </c>
      <c r="K16" s="20">
        <v>87.829000000000008</v>
      </c>
      <c r="L16" s="37">
        <v>601.1928576688606</v>
      </c>
      <c r="M16" s="47">
        <v>326.19471989709569</v>
      </c>
      <c r="N16" s="29">
        <v>178.40904413265278</v>
      </c>
      <c r="O16" s="29">
        <v>55.785237615972903</v>
      </c>
      <c r="P16" s="30">
        <v>136.6721460056439</v>
      </c>
      <c r="Q16" s="30">
        <v>110.08691711537256</v>
      </c>
      <c r="R16" s="30">
        <v>30.110456359568126</v>
      </c>
      <c r="S16" s="30">
        <v>54.799345020445585</v>
      </c>
      <c r="T16" s="30">
        <v>28.985639066257257</v>
      </c>
      <c r="U16" s="30">
        <v>56.830335480696021</v>
      </c>
      <c r="V16" s="30">
        <v>44.28891387191419</v>
      </c>
      <c r="W16" s="49">
        <v>203.03472109289748</v>
      </c>
    </row>
    <row r="17" spans="1:23" s="15" customFormat="1" ht="12.75">
      <c r="A17" s="131" t="s">
        <v>71</v>
      </c>
      <c r="B17" s="36">
        <v>1377.8112526362265</v>
      </c>
      <c r="C17" s="24">
        <v>-2.4168533900710116</v>
      </c>
      <c r="D17" s="20">
        <v>305.84724469715781</v>
      </c>
      <c r="E17" s="37">
        <v>197.16801772988782</v>
      </c>
      <c r="F17" s="36">
        <v>1230.4056531668041</v>
      </c>
      <c r="G17" s="20">
        <v>386.59620100712368</v>
      </c>
      <c r="H17" s="37">
        <v>-276.39880794858385</v>
      </c>
      <c r="I17" s="34">
        <v>341.76082913712008</v>
      </c>
      <c r="J17" s="20">
        <v>325.62449618459664</v>
      </c>
      <c r="K17" s="20">
        <v>59.564999999999998</v>
      </c>
      <c r="L17" s="37">
        <v>651.61970881408968</v>
      </c>
      <c r="M17" s="47">
        <v>369.94947570702971</v>
      </c>
      <c r="N17" s="29">
        <v>165.14914198834066</v>
      </c>
      <c r="O17" s="29">
        <v>82.298348078379803</v>
      </c>
      <c r="P17" s="30">
        <v>140.5672150543455</v>
      </c>
      <c r="Q17" s="30">
        <v>129.60079584616946</v>
      </c>
      <c r="R17" s="30">
        <v>26.507978526518883</v>
      </c>
      <c r="S17" s="30">
        <v>58.713583950477414</v>
      </c>
      <c r="T17" s="30">
        <v>38.252260558571891</v>
      </c>
      <c r="U17" s="30">
        <v>54.69315491215437</v>
      </c>
      <c r="V17" s="30">
        <v>40.503535448952881</v>
      </c>
      <c r="W17" s="49">
        <v>230.01076256528552</v>
      </c>
    </row>
    <row r="18" spans="1:23" s="15" customFormat="1" ht="12.75">
      <c r="A18" s="131" t="s">
        <v>72</v>
      </c>
      <c r="B18" s="36">
        <v>1194.3452164489993</v>
      </c>
      <c r="C18" s="24">
        <v>0.66461587895997809</v>
      </c>
      <c r="D18" s="20">
        <v>267.20327899436194</v>
      </c>
      <c r="E18" s="37">
        <v>121.94059626835684</v>
      </c>
      <c r="F18" s="36">
        <v>1182.0097795634827</v>
      </c>
      <c r="G18" s="20">
        <v>310.8568161815702</v>
      </c>
      <c r="H18" s="37">
        <v>-341.12951099999998</v>
      </c>
      <c r="I18" s="34">
        <v>320.91757020978429</v>
      </c>
      <c r="J18" s="20">
        <v>250.60809499889615</v>
      </c>
      <c r="K18" s="20">
        <v>66</v>
      </c>
      <c r="L18" s="37">
        <v>552.29725305450575</v>
      </c>
      <c r="M18" s="47">
        <v>331.74257024878159</v>
      </c>
      <c r="N18" s="29">
        <v>137.99593319607052</v>
      </c>
      <c r="O18" s="29">
        <v>40.741137218200571</v>
      </c>
      <c r="P18" s="30">
        <v>134.67707074292912</v>
      </c>
      <c r="Q18" s="30">
        <v>89.889084866398065</v>
      </c>
      <c r="R18" s="30">
        <v>21.505762297368694</v>
      </c>
      <c r="S18" s="30">
        <v>32.879607012267357</v>
      </c>
      <c r="T18" s="30">
        <v>46.949591500899707</v>
      </c>
      <c r="U18" s="30">
        <v>55.832542243994475</v>
      </c>
      <c r="V18" s="30">
        <v>43.616028622125846</v>
      </c>
      <c r="W18" s="49">
        <v>206.51588849996307</v>
      </c>
    </row>
    <row r="19" spans="1:23" s="15" customFormat="1" ht="12.75">
      <c r="A19" s="131" t="s">
        <v>73</v>
      </c>
      <c r="B19" s="36">
        <v>1412.6153297289081</v>
      </c>
      <c r="C19" s="24">
        <v>3.4730378687039263</v>
      </c>
      <c r="D19" s="20">
        <v>316.0354668506215</v>
      </c>
      <c r="E19" s="37">
        <v>154.80226791622744</v>
      </c>
      <c r="F19" s="36">
        <v>1179.5481732698922</v>
      </c>
      <c r="G19" s="20">
        <v>362.4593058473838</v>
      </c>
      <c r="H19" s="37">
        <v>-275.71298999999999</v>
      </c>
      <c r="I19" s="34">
        <v>335.14779671991442</v>
      </c>
      <c r="J19" s="20">
        <v>400.51223901828894</v>
      </c>
      <c r="K19" s="20">
        <v>114.19533393524641</v>
      </c>
      <c r="L19" s="37">
        <v>558.35265720973473</v>
      </c>
      <c r="M19" s="47">
        <v>342.2356424734005</v>
      </c>
      <c r="N19" s="29">
        <v>175.79701698417281</v>
      </c>
      <c r="O19" s="29">
        <v>49.135912287280348</v>
      </c>
      <c r="P19" s="30">
        <v>178.34223761921345</v>
      </c>
      <c r="Q19" s="30">
        <v>147.62100897102093</v>
      </c>
      <c r="R19" s="30">
        <v>24.34741912965827</v>
      </c>
      <c r="S19" s="30">
        <v>49.319410518401035</v>
      </c>
      <c r="T19" s="30">
        <v>45.388998466917286</v>
      </c>
      <c r="U19" s="30">
        <v>55.562686650494484</v>
      </c>
      <c r="V19" s="30">
        <v>45.976017278056823</v>
      </c>
      <c r="W19" s="49">
        <v>202.19364541504575</v>
      </c>
    </row>
    <row r="20" spans="1:23" s="15" customFormat="1" ht="12.75">
      <c r="A20" s="131" t="s">
        <v>74</v>
      </c>
      <c r="B20" s="36">
        <v>1543.0276147811608</v>
      </c>
      <c r="C20" s="24">
        <v>6.4639070499063536</v>
      </c>
      <c r="D20" s="20">
        <v>345.21178012017555</v>
      </c>
      <c r="E20" s="37">
        <v>183.89856112373823</v>
      </c>
      <c r="F20" s="36">
        <v>1316.6739060165996</v>
      </c>
      <c r="G20" s="20">
        <v>408.1416651929045</v>
      </c>
      <c r="H20" s="37">
        <v>-213.24542902028674</v>
      </c>
      <c r="I20" s="34">
        <v>333.35004121006921</v>
      </c>
      <c r="J20" s="20">
        <v>454.69479964291895</v>
      </c>
      <c r="K20" s="20">
        <v>149.11819686138713</v>
      </c>
      <c r="L20" s="37">
        <v>599.43479763928008</v>
      </c>
      <c r="M20" s="47">
        <v>365.4090296538717</v>
      </c>
      <c r="N20" s="29">
        <v>193.5618673673157</v>
      </c>
      <c r="O20" s="29">
        <v>59.771077668210602</v>
      </c>
      <c r="P20" s="30">
        <v>167.04825329705446</v>
      </c>
      <c r="Q20" s="30">
        <v>142.26287084115805</v>
      </c>
      <c r="R20" s="30">
        <v>31.805662070812001</v>
      </c>
      <c r="S20" s="30">
        <v>54.799345020445585</v>
      </c>
      <c r="T20" s="30">
        <v>43.795264586524148</v>
      </c>
      <c r="U20" s="30">
        <v>61.245491014676709</v>
      </c>
      <c r="V20" s="30">
        <v>47.310810083341295</v>
      </c>
      <c r="W20" s="49">
        <v>244.39974631636341</v>
      </c>
    </row>
    <row r="21" spans="1:23" s="15" customFormat="1" ht="12.75">
      <c r="A21" s="131" t="s">
        <v>75</v>
      </c>
      <c r="B21" s="36">
        <v>1518.7077867654571</v>
      </c>
      <c r="C21" s="24">
        <v>0.55664341919671756</v>
      </c>
      <c r="D21" s="20">
        <v>339.77085927009188</v>
      </c>
      <c r="E21" s="37">
        <v>174.44897697766277</v>
      </c>
      <c r="F21" s="36">
        <v>1524.9294965340516</v>
      </c>
      <c r="G21" s="20">
        <v>418.08317851799882</v>
      </c>
      <c r="H21" s="37">
        <v>-249.27160499999997</v>
      </c>
      <c r="I21" s="34">
        <v>397.28696652075394</v>
      </c>
      <c r="J21" s="20">
        <v>422.26905299790724</v>
      </c>
      <c r="K21" s="20">
        <v>67.730469203366482</v>
      </c>
      <c r="L21" s="37">
        <v>628.86867850247177</v>
      </c>
      <c r="M21" s="47">
        <v>362.04318898491096</v>
      </c>
      <c r="N21" s="29">
        <v>229.00053963665309</v>
      </c>
      <c r="O21" s="29">
        <v>61.937020949968549</v>
      </c>
      <c r="P21" s="30">
        <v>173.7890175431362</v>
      </c>
      <c r="Q21" s="30">
        <v>152.98630842415508</v>
      </c>
      <c r="R21" s="30">
        <v>22.700509456901145</v>
      </c>
      <c r="S21" s="30">
        <v>58.713583950477414</v>
      </c>
      <c r="T21" s="30">
        <v>48.172597242810198</v>
      </c>
      <c r="U21" s="30">
        <v>68.391323135215501</v>
      </c>
      <c r="V21" s="30">
        <v>36.045774324551637</v>
      </c>
      <c r="W21" s="49">
        <v>258.19745391331065</v>
      </c>
    </row>
    <row r="22" spans="1:23" s="15" customFormat="1" ht="12.75">
      <c r="A22" s="131" t="s">
        <v>76</v>
      </c>
      <c r="B22" s="36">
        <v>1396.9318627129401</v>
      </c>
      <c r="C22" s="24">
        <v>7.5026719282910221</v>
      </c>
      <c r="D22" s="20">
        <v>314.96479588585413</v>
      </c>
      <c r="E22" s="37">
        <v>158.33494313681049</v>
      </c>
      <c r="F22" s="36">
        <v>1506.5070642520307</v>
      </c>
      <c r="G22" s="20">
        <v>366.21315494564254</v>
      </c>
      <c r="H22" s="37">
        <v>-247.88743432799993</v>
      </c>
      <c r="I22" s="34">
        <v>458.08554485705872</v>
      </c>
      <c r="J22" s="20">
        <v>267.74942176719333</v>
      </c>
      <c r="K22" s="20">
        <v>85.9</v>
      </c>
      <c r="L22" s="37">
        <v>576.3243091450953</v>
      </c>
      <c r="M22" s="47">
        <v>326.01949057693514</v>
      </c>
      <c r="N22" s="29">
        <v>196.64103877674782</v>
      </c>
      <c r="O22" s="29">
        <v>44.456002577161193</v>
      </c>
      <c r="P22" s="30">
        <v>175.51061495800644</v>
      </c>
      <c r="Q22" s="30">
        <v>144.28421979517717</v>
      </c>
      <c r="R22" s="30">
        <v>22.8993894638554</v>
      </c>
      <c r="S22" s="30">
        <v>34.070990793864013</v>
      </c>
      <c r="T22" s="30">
        <v>49.655528497548858</v>
      </c>
      <c r="U22" s="30">
        <v>81.321529125680058</v>
      </c>
      <c r="V22" s="30">
        <v>50.748757674904468</v>
      </c>
      <c r="W22" s="49">
        <v>196.6243004730598</v>
      </c>
    </row>
    <row r="23" spans="1:23" s="15" customFormat="1" ht="12.75">
      <c r="A23" s="131" t="s">
        <v>77</v>
      </c>
      <c r="B23" s="36">
        <v>1415.1224223308218</v>
      </c>
      <c r="C23" s="24">
        <v>-5.3852519308244382</v>
      </c>
      <c r="D23" s="20">
        <v>319.06620272610519</v>
      </c>
      <c r="E23" s="37">
        <v>161.50739455591426</v>
      </c>
      <c r="F23" s="36">
        <v>1445.7188731820413</v>
      </c>
      <c r="G23" s="20">
        <v>369.46956021085958</v>
      </c>
      <c r="H23" s="37">
        <v>-238.2107419901331</v>
      </c>
      <c r="I23" s="34">
        <v>379.27387271693715</v>
      </c>
      <c r="J23" s="20">
        <v>393.95766024183013</v>
      </c>
      <c r="K23" s="20">
        <v>87.7</v>
      </c>
      <c r="L23" s="37">
        <v>547.8569213266137</v>
      </c>
      <c r="M23" s="47">
        <v>295.53922248842099</v>
      </c>
      <c r="N23" s="29">
        <v>183.3353818190559</v>
      </c>
      <c r="O23" s="29">
        <v>45.844111121065993</v>
      </c>
      <c r="P23" s="30">
        <v>182.65835665873746</v>
      </c>
      <c r="Q23" s="30">
        <v>172.53638588609971</v>
      </c>
      <c r="R23" s="30">
        <v>23.429395785758913</v>
      </c>
      <c r="S23" s="30">
        <v>51.106486190796005</v>
      </c>
      <c r="T23" s="30">
        <v>54.686286570596266</v>
      </c>
      <c r="U23" s="30">
        <v>81.173000420904131</v>
      </c>
      <c r="V23" s="30">
        <v>48.08643527275855</v>
      </c>
      <c r="W23" s="49">
        <v>203.02736011662765</v>
      </c>
    </row>
    <row r="24" spans="1:23" s="15" customFormat="1" ht="12.75">
      <c r="A24" s="131" t="s">
        <v>78</v>
      </c>
      <c r="B24" s="36">
        <v>1534.7223326582402</v>
      </c>
      <c r="C24" s="24">
        <v>-1.0637294048660522</v>
      </c>
      <c r="D24" s="20">
        <v>346.0322719738096</v>
      </c>
      <c r="E24" s="37">
        <v>176.14227580726754</v>
      </c>
      <c r="F24" s="36">
        <v>1426.677223650858</v>
      </c>
      <c r="G24" s="20">
        <v>408.96151621384189</v>
      </c>
      <c r="H24" s="37">
        <v>-228.90123701637953</v>
      </c>
      <c r="I24" s="34">
        <v>419.95241255400936</v>
      </c>
      <c r="J24" s="20">
        <v>417.92881193291259</v>
      </c>
      <c r="K24" s="20">
        <v>126.4</v>
      </c>
      <c r="L24" s="37">
        <v>562.38860276369678</v>
      </c>
      <c r="M24" s="47">
        <v>280.74125510374273</v>
      </c>
      <c r="N24" s="29">
        <v>187.70797532008737</v>
      </c>
      <c r="O24" s="29">
        <v>56.812333309600199</v>
      </c>
      <c r="P24" s="30">
        <v>191.91843032326082</v>
      </c>
      <c r="Q24" s="30">
        <v>219.90417503032461</v>
      </c>
      <c r="R24" s="30">
        <v>32.897849221126805</v>
      </c>
      <c r="S24" s="30">
        <v>56.784984656439995</v>
      </c>
      <c r="T24" s="30">
        <v>39.415569222208575</v>
      </c>
      <c r="U24" s="30">
        <v>77.2857227864979</v>
      </c>
      <c r="V24" s="30">
        <v>44.730555674293257</v>
      </c>
      <c r="W24" s="49">
        <v>234.12348201065785</v>
      </c>
    </row>
    <row r="25" spans="1:23" s="15" customFormat="1" ht="12.75">
      <c r="A25" s="131" t="s">
        <v>87</v>
      </c>
      <c r="B25" s="36">
        <v>1696.2802526368628</v>
      </c>
      <c r="C25" s="24">
        <v>7.3414284751120533</v>
      </c>
      <c r="D25" s="20">
        <v>382.45857067028834</v>
      </c>
      <c r="E25" s="37">
        <v>193.88797254516408</v>
      </c>
      <c r="F25" s="36">
        <v>1606.8881046208089</v>
      </c>
      <c r="G25" s="20">
        <v>461.69129432303504</v>
      </c>
      <c r="H25" s="37">
        <v>-292.53417674999992</v>
      </c>
      <c r="I25" s="34">
        <v>410.0399224086039</v>
      </c>
      <c r="J25" s="20">
        <v>516.08621178596195</v>
      </c>
      <c r="K25" s="20">
        <v>122.82599999999996</v>
      </c>
      <c r="L25" s="37">
        <v>639.75417883895204</v>
      </c>
      <c r="M25" s="47">
        <v>342.69574357713964</v>
      </c>
      <c r="N25" s="29">
        <v>253.19902412261249</v>
      </c>
      <c r="O25" s="29">
        <v>77.603655268229886</v>
      </c>
      <c r="P25" s="30">
        <v>212.20532513219521</v>
      </c>
      <c r="Q25" s="30">
        <v>171.04577870612803</v>
      </c>
      <c r="R25" s="30">
        <v>31.135950519288219</v>
      </c>
      <c r="S25" s="30">
        <v>60.841054989042888</v>
      </c>
      <c r="T25" s="30">
        <v>69.971482142210277</v>
      </c>
      <c r="U25" s="30">
        <v>74.425311082858684</v>
      </c>
      <c r="V25" s="30">
        <v>53.17047724836641</v>
      </c>
      <c r="W25" s="49">
        <v>243.96044984879097</v>
      </c>
    </row>
    <row r="26" spans="1:23" s="15" customFormat="1" ht="12.75">
      <c r="A26" s="131" t="s">
        <v>79</v>
      </c>
      <c r="B26" s="36">
        <v>1504.2651688177421</v>
      </c>
      <c r="C26" s="24">
        <v>4.3362651624863986</v>
      </c>
      <c r="D26" s="20">
        <v>341.76970255321987</v>
      </c>
      <c r="E26" s="37">
        <v>167.06845165135016</v>
      </c>
      <c r="F26" s="36">
        <v>1524.3263941850641</v>
      </c>
      <c r="G26" s="20">
        <v>415.1848907769234</v>
      </c>
      <c r="H26" s="37">
        <v>-236.30416926403132</v>
      </c>
      <c r="I26" s="34">
        <v>432.95787352488992</v>
      </c>
      <c r="J26" s="20">
        <v>329.74455901799706</v>
      </c>
      <c r="K26" s="20">
        <v>108.71599999999999</v>
      </c>
      <c r="L26" s="37">
        <v>623.50496855179722</v>
      </c>
      <c r="M26" s="47">
        <v>353.60234741292481</v>
      </c>
      <c r="N26" s="29">
        <v>167.54314499244737</v>
      </c>
      <c r="O26" s="29">
        <v>39.032624730624818</v>
      </c>
      <c r="P26" s="30">
        <v>196.82409396471959</v>
      </c>
      <c r="Q26" s="30">
        <v>172.08834737166467</v>
      </c>
      <c r="R26" s="30">
        <v>27.909254518227179</v>
      </c>
      <c r="S26" s="30">
        <v>49.032366330198691</v>
      </c>
      <c r="T26" s="30">
        <v>68.48462531941901</v>
      </c>
      <c r="U26" s="30">
        <v>65.242778589584375</v>
      </c>
      <c r="V26" s="30">
        <v>48.040005227366372</v>
      </c>
      <c r="W26" s="49">
        <v>218.94958036056519</v>
      </c>
    </row>
    <row r="27" spans="1:23" s="15" customFormat="1" ht="12.75">
      <c r="A27" s="131" t="s">
        <v>80</v>
      </c>
      <c r="B27" s="36">
        <v>1687.9214315566178</v>
      </c>
      <c r="C27" s="24">
        <v>12.243464446001497</v>
      </c>
      <c r="D27" s="20">
        <v>383.49648556291584</v>
      </c>
      <c r="E27" s="37">
        <v>186.26459181771423</v>
      </c>
      <c r="F27" s="36">
        <v>1465.8824942142714</v>
      </c>
      <c r="G27" s="20">
        <v>473.70058321065551</v>
      </c>
      <c r="H27" s="37">
        <v>-247.37739341960457</v>
      </c>
      <c r="I27" s="34">
        <v>384.39298061497925</v>
      </c>
      <c r="J27" s="20">
        <v>565.5137116821677</v>
      </c>
      <c r="K27" s="20">
        <v>124.711</v>
      </c>
      <c r="L27" s="37">
        <v>601.73401990110926</v>
      </c>
      <c r="M27" s="47">
        <v>342.43192313181873</v>
      </c>
      <c r="N27" s="29">
        <v>215.6971351671674</v>
      </c>
      <c r="O27" s="29">
        <v>63.940008380581027</v>
      </c>
      <c r="P27" s="30">
        <v>241.21850046518841</v>
      </c>
      <c r="Q27" s="30">
        <v>178.70724681784986</v>
      </c>
      <c r="R27" s="30">
        <v>37.825821591983043</v>
      </c>
      <c r="S27" s="30">
        <v>73.548549495298033</v>
      </c>
      <c r="T27" s="30">
        <v>63.38822545877688</v>
      </c>
      <c r="U27" s="30">
        <v>76.3554977428348</v>
      </c>
      <c r="V27" s="30">
        <v>48.843754365654249</v>
      </c>
      <c r="W27" s="49">
        <v>232.73376893946536</v>
      </c>
    </row>
    <row r="28" spans="1:23" s="15" customFormat="1" ht="12.75">
      <c r="A28" s="131" t="s">
        <v>81</v>
      </c>
      <c r="B28" s="36">
        <v>1678.614694137073</v>
      </c>
      <c r="C28" s="24">
        <v>1.4769476041148266</v>
      </c>
      <c r="D28" s="20">
        <v>381.38199076136527</v>
      </c>
      <c r="E28" s="37">
        <v>184.43862878007687</v>
      </c>
      <c r="F28" s="36">
        <v>1355.0739145744305</v>
      </c>
      <c r="G28" s="20">
        <v>484.44659265340351</v>
      </c>
      <c r="H28" s="37">
        <v>-198.91358852424923</v>
      </c>
      <c r="I28" s="34">
        <v>396.6628501723751</v>
      </c>
      <c r="J28" s="20">
        <v>541.1978836551425</v>
      </c>
      <c r="K28" s="20">
        <v>131.80799999999999</v>
      </c>
      <c r="L28" s="37">
        <v>602.54333080363131</v>
      </c>
      <c r="M28" s="47">
        <v>325.17523248315359</v>
      </c>
      <c r="N28" s="29">
        <v>198.53850342367213</v>
      </c>
      <c r="O28" s="29">
        <v>76.630796784150888</v>
      </c>
      <c r="P28" s="30">
        <v>207.46009947251963</v>
      </c>
      <c r="Q28" s="30">
        <v>194.55254589731624</v>
      </c>
      <c r="R28" s="30">
        <v>37.87268827714945</v>
      </c>
      <c r="S28" s="30">
        <v>61.29045791274838</v>
      </c>
      <c r="T28" s="30">
        <v>48.584436017227368</v>
      </c>
      <c r="U28" s="30">
        <v>88.470985380758151</v>
      </c>
      <c r="V28" s="30">
        <v>42.578161184989121</v>
      </c>
      <c r="W28" s="49">
        <v>282.17278730338808</v>
      </c>
    </row>
    <row r="29" spans="1:23" s="15" customFormat="1" ht="12.75">
      <c r="A29" s="131" t="s">
        <v>82</v>
      </c>
      <c r="B29" s="36">
        <v>1803.1968152920911</v>
      </c>
      <c r="C29" s="24">
        <v>1.8856234856505978</v>
      </c>
      <c r="D29" s="20">
        <v>409.68710303360092</v>
      </c>
      <c r="E29" s="37">
        <v>193.64547635164672</v>
      </c>
      <c r="F29" s="36">
        <v>1602.4055394181487</v>
      </c>
      <c r="G29" s="20">
        <v>516.31663329190133</v>
      </c>
      <c r="H29" s="37">
        <v>-278.94082578625023</v>
      </c>
      <c r="I29" s="34">
        <v>466.12629236983304</v>
      </c>
      <c r="J29" s="20">
        <v>485.33874823625979</v>
      </c>
      <c r="K29" s="20">
        <v>124.905</v>
      </c>
      <c r="L29" s="37">
        <v>717.13622460667523</v>
      </c>
      <c r="M29" s="47">
        <v>377.76210973761022</v>
      </c>
      <c r="N29" s="29">
        <v>228.21886231619243</v>
      </c>
      <c r="O29" s="29">
        <v>79.996836136562905</v>
      </c>
      <c r="P29" s="30">
        <v>225.52524129879743</v>
      </c>
      <c r="Q29" s="30">
        <v>179.76072324087164</v>
      </c>
      <c r="R29" s="30">
        <v>44.703888189552877</v>
      </c>
      <c r="S29" s="30">
        <v>61.29045791274838</v>
      </c>
      <c r="T29" s="30">
        <v>57.969935406339857</v>
      </c>
      <c r="U29" s="30">
        <v>90.313788611150073</v>
      </c>
      <c r="V29" s="30">
        <v>52.619864994748305</v>
      </c>
      <c r="W29" s="49">
        <v>295.06344078085044</v>
      </c>
    </row>
    <row r="30" spans="1:23">
      <c r="A30" s="131" t="s">
        <v>83</v>
      </c>
      <c r="B30" s="36">
        <v>1683.9635668953454</v>
      </c>
      <c r="C30" s="24">
        <v>5.2192493549172809</v>
      </c>
      <c r="D30" s="20">
        <v>385.21412945106835</v>
      </c>
      <c r="E30" s="37">
        <v>174.74475491399966</v>
      </c>
      <c r="F30" s="36">
        <v>1654.9430217746658</v>
      </c>
      <c r="G30" s="20">
        <v>422.68837889287693</v>
      </c>
      <c r="H30" s="37">
        <v>-281.24047755696631</v>
      </c>
      <c r="I30" s="34">
        <v>332.51844031507414</v>
      </c>
      <c r="J30" s="20">
        <v>603.12466953238118</v>
      </c>
      <c r="K30" s="20">
        <v>120.91400000000002</v>
      </c>
      <c r="L30" s="37">
        <v>612.35830995203435</v>
      </c>
      <c r="M30" s="47">
        <v>379.11599587844142</v>
      </c>
      <c r="N30" s="29">
        <v>214.81287002590329</v>
      </c>
      <c r="O30" s="29">
        <v>63.544072029207847</v>
      </c>
      <c r="P30" s="30">
        <v>241.25880742265142</v>
      </c>
      <c r="Q30" s="30">
        <v>172.78246058837681</v>
      </c>
      <c r="R30" s="30">
        <v>31.172282351851994</v>
      </c>
      <c r="S30" s="30">
        <v>58.543242071114918</v>
      </c>
      <c r="T30" s="30">
        <v>49.954332544310105</v>
      </c>
      <c r="U30" s="30">
        <v>77.813247402553628</v>
      </c>
      <c r="V30" s="30">
        <v>45.851255813921362</v>
      </c>
      <c r="W30" s="49">
        <v>238.90322298923491</v>
      </c>
    </row>
    <row r="31" spans="1:23">
      <c r="A31" s="131" t="s">
        <v>84</v>
      </c>
      <c r="B31" s="36">
        <v>1839.1667139374954</v>
      </c>
      <c r="C31" s="24">
        <v>0.33044290602238391</v>
      </c>
      <c r="D31" s="20">
        <v>420.71753721548561</v>
      </c>
      <c r="E31" s="37">
        <v>189.51831561981595</v>
      </c>
      <c r="F31" s="36">
        <v>1546.3893027504482</v>
      </c>
      <c r="G31" s="20">
        <v>461.61433119821288</v>
      </c>
      <c r="H31" s="37">
        <v>-238.5390923419202</v>
      </c>
      <c r="I31" s="34">
        <v>437.31993703065916</v>
      </c>
      <c r="J31" s="20">
        <v>613.03057667870689</v>
      </c>
      <c r="K31" s="20">
        <v>129.69399999999999</v>
      </c>
      <c r="L31" s="37">
        <v>644.27759310643182</v>
      </c>
      <c r="M31" s="47">
        <v>378.99424262271344</v>
      </c>
      <c r="N31" s="29">
        <v>235.58870056152045</v>
      </c>
      <c r="O31" s="29">
        <v>77.728789651816356</v>
      </c>
      <c r="P31" s="30">
        <v>225.15846009023011</v>
      </c>
      <c r="Q31" s="30">
        <v>210.65175286300922</v>
      </c>
      <c r="R31" s="30">
        <v>34.027129933342351</v>
      </c>
      <c r="S31" s="30">
        <v>66.526839770257595</v>
      </c>
      <c r="T31" s="30">
        <v>97.60391195381807</v>
      </c>
      <c r="U31" s="30">
        <v>86.456481326824814</v>
      </c>
      <c r="V31" s="30">
        <v>46.566491229257188</v>
      </c>
      <c r="W31" s="49">
        <v>263.44896878077901</v>
      </c>
    </row>
    <row r="32" spans="1:23">
      <c r="A32" s="131" t="s">
        <v>85</v>
      </c>
      <c r="B32" s="36">
        <v>1926.3445448947487</v>
      </c>
      <c r="C32" s="24">
        <v>8.3944427586973234</v>
      </c>
      <c r="D32" s="20">
        <v>440.65985242931458</v>
      </c>
      <c r="E32" s="37">
        <v>201.34995720491494</v>
      </c>
      <c r="F32" s="36">
        <v>1640.5853125755593</v>
      </c>
      <c r="G32" s="20">
        <v>494.85322372239904</v>
      </c>
      <c r="H32" s="37">
        <v>-213.42756026449013</v>
      </c>
      <c r="I32" s="34">
        <v>423.16574579403982</v>
      </c>
      <c r="J32" s="20">
        <v>721.94239182948627</v>
      </c>
      <c r="K32" s="20">
        <v>146.99699999999999</v>
      </c>
      <c r="L32" s="37">
        <v>619.78266340807727</v>
      </c>
      <c r="M32" s="47">
        <v>323.40931448163974</v>
      </c>
      <c r="N32" s="29">
        <v>262.38179380441039</v>
      </c>
      <c r="O32" s="29">
        <v>107.7365560128504</v>
      </c>
      <c r="P32" s="30">
        <v>245.6686791762782</v>
      </c>
      <c r="Q32" s="30">
        <v>221.07011630155577</v>
      </c>
      <c r="R32" s="30">
        <v>33.581613609631589</v>
      </c>
      <c r="S32" s="30">
        <v>77.754906626960036</v>
      </c>
      <c r="T32" s="30">
        <v>72.60188848538624</v>
      </c>
      <c r="U32" s="30">
        <v>92.715323316784335</v>
      </c>
      <c r="V32" s="30">
        <v>44.825957880505321</v>
      </c>
      <c r="W32" s="49">
        <v>312.60139519874645</v>
      </c>
    </row>
    <row r="33" spans="1:23">
      <c r="A33" s="131" t="s">
        <v>86</v>
      </c>
      <c r="B33" s="36">
        <v>2006.5511343045973</v>
      </c>
      <c r="C33" s="24">
        <v>7.8583360584561461</v>
      </c>
      <c r="D33" s="20">
        <v>459.00746524181568</v>
      </c>
      <c r="E33" s="37">
        <v>212.05622845058124</v>
      </c>
      <c r="F33" s="36">
        <v>1689.9201587896075</v>
      </c>
      <c r="G33" s="20">
        <v>520.36713026406528</v>
      </c>
      <c r="H33" s="37">
        <v>-248.79083059206437</v>
      </c>
      <c r="I33" s="34">
        <v>465.97254956387087</v>
      </c>
      <c r="J33" s="20">
        <v>690.74048131238078</v>
      </c>
      <c r="K33" s="20">
        <v>152.74600000000001</v>
      </c>
      <c r="L33" s="37">
        <v>682.40887857733969</v>
      </c>
      <c r="M33" s="47">
        <v>353.09613965734428</v>
      </c>
      <c r="N33" s="29">
        <v>273.4216760348188</v>
      </c>
      <c r="O33" s="29">
        <v>130.51222325525003</v>
      </c>
      <c r="P33" s="30">
        <v>244.09448164015637</v>
      </c>
      <c r="Q33" s="30">
        <v>234.22162400499781</v>
      </c>
      <c r="R33" s="30">
        <v>40.244473819224112</v>
      </c>
      <c r="S33" s="30">
        <v>92.58624787647507</v>
      </c>
      <c r="T33" s="30">
        <v>53.179189434321323</v>
      </c>
      <c r="U33" s="30">
        <v>90.917054419447751</v>
      </c>
      <c r="V33" s="30">
        <v>54.340291235412259</v>
      </c>
      <c r="W33" s="49">
        <v>303.19173292714925</v>
      </c>
    </row>
    <row r="34" spans="1:23">
      <c r="A34" s="131" t="s">
        <v>88</v>
      </c>
      <c r="B34" s="36">
        <v>1806.581909381596</v>
      </c>
      <c r="C34" s="24">
        <v>5.609988666440529</v>
      </c>
      <c r="D34" s="20">
        <v>416.01388785096395</v>
      </c>
      <c r="E34" s="37">
        <v>191.31825038132899</v>
      </c>
      <c r="F34" s="36">
        <v>1726.3430882280097</v>
      </c>
      <c r="G34" s="20">
        <v>599.97044601759194</v>
      </c>
      <c r="H34" s="37">
        <v>-318.55386311600898</v>
      </c>
      <c r="I34" s="34">
        <v>408.02427483177996</v>
      </c>
      <c r="J34" s="20">
        <v>522.78499174620299</v>
      </c>
      <c r="K34" s="20">
        <v>141.14599999999999</v>
      </c>
      <c r="L34" s="37">
        <v>718.86709780856211</v>
      </c>
      <c r="M34" s="47">
        <v>406.09981353120747</v>
      </c>
      <c r="N34" s="29">
        <v>223.05388116468316</v>
      </c>
      <c r="O34" s="29">
        <v>63.661929390117528</v>
      </c>
      <c r="P34" s="30">
        <v>238.96930402294572</v>
      </c>
      <c r="Q34" s="30">
        <v>191.31573460628289</v>
      </c>
      <c r="R34" s="30">
        <v>41.129917355010306</v>
      </c>
      <c r="S34" s="30">
        <v>45.521952678242059</v>
      </c>
      <c r="T34" s="30">
        <v>76.689378737022878</v>
      </c>
      <c r="U34" s="30">
        <v>69.615133072216707</v>
      </c>
      <c r="V34" s="30">
        <v>51.221854572497691</v>
      </c>
      <c r="W34" s="49">
        <v>269.41859186056502</v>
      </c>
    </row>
    <row r="35" spans="1:23">
      <c r="A35" s="131" t="s">
        <v>89</v>
      </c>
      <c r="B35" s="36">
        <v>2109.4185525166131</v>
      </c>
      <c r="C35" s="24">
        <v>11.85284937536025</v>
      </c>
      <c r="D35" s="20">
        <v>485.75013874559329</v>
      </c>
      <c r="E35" s="37">
        <v>225.54768044266308</v>
      </c>
      <c r="F35" s="36">
        <v>1639.2209709345293</v>
      </c>
      <c r="G35" s="20">
        <v>644.66117356565906</v>
      </c>
      <c r="H35" s="37">
        <v>-316.21010203325636</v>
      </c>
      <c r="I35" s="34">
        <v>345.24029946361895</v>
      </c>
      <c r="J35" s="20">
        <v>890.03371885953106</v>
      </c>
      <c r="K35" s="20">
        <v>145.37400000000002</v>
      </c>
      <c r="L35" s="37">
        <v>709.94071879651187</v>
      </c>
      <c r="M35" s="47">
        <v>453.04711502250063</v>
      </c>
      <c r="N35" s="29">
        <v>277.79218798587692</v>
      </c>
      <c r="O35" s="29">
        <v>128.52263972247005</v>
      </c>
      <c r="P35" s="30">
        <v>279.0350450387067</v>
      </c>
      <c r="Q35" s="30">
        <v>227.4749269259423</v>
      </c>
      <c r="R35" s="30">
        <v>44.245528939642838</v>
      </c>
      <c r="S35" s="30">
        <v>76.869383279358928</v>
      </c>
      <c r="T35" s="30">
        <v>67.433908275274618</v>
      </c>
      <c r="U35" s="30">
        <v>83.373502486460211</v>
      </c>
      <c r="V35" s="30">
        <v>60.50734654186698</v>
      </c>
      <c r="W35" s="49">
        <v>278.46382075276847</v>
      </c>
    </row>
    <row r="36" spans="1:23">
      <c r="A36" s="131" t="s">
        <v>90</v>
      </c>
      <c r="B36" s="36">
        <v>2247.3576501144003</v>
      </c>
      <c r="C36" s="24">
        <v>10.397453285066177</v>
      </c>
      <c r="D36" s="20">
        <v>517.51431172901027</v>
      </c>
      <c r="E36" s="37">
        <v>243.17335115910683</v>
      </c>
      <c r="F36" s="36">
        <v>1646.5080150599354</v>
      </c>
      <c r="G36" s="20">
        <v>673.08943939988751</v>
      </c>
      <c r="H36" s="37">
        <v>-242.2714656715433</v>
      </c>
      <c r="I36" s="34">
        <v>380.82314637608363</v>
      </c>
      <c r="J36" s="20">
        <v>972.67167706247017</v>
      </c>
      <c r="K36" s="20">
        <v>164.77699999999996</v>
      </c>
      <c r="L36" s="37">
        <v>711.68208376521909</v>
      </c>
      <c r="M36" s="47">
        <v>396.23871327066672</v>
      </c>
      <c r="N36" s="29">
        <v>307.17473710669327</v>
      </c>
      <c r="O36" s="29">
        <v>150.38249064488204</v>
      </c>
      <c r="P36" s="30">
        <v>289.96119928503208</v>
      </c>
      <c r="Q36" s="30">
        <v>232.08582401597735</v>
      </c>
      <c r="R36" s="30">
        <v>61.986775789276649</v>
      </c>
      <c r="S36" s="30">
        <v>74.489401799448558</v>
      </c>
      <c r="T36" s="30">
        <v>72.631234389190951</v>
      </c>
      <c r="U36" s="30">
        <v>93.705470953733368</v>
      </c>
      <c r="V36" s="30">
        <v>55.02121016219192</v>
      </c>
      <c r="W36" s="49">
        <v>365.11367890420354</v>
      </c>
    </row>
    <row r="37" spans="1:23">
      <c r="A37" s="131" t="s">
        <v>91</v>
      </c>
      <c r="B37" s="36">
        <v>2400.7346693533582</v>
      </c>
      <c r="C37" s="24">
        <v>15.595995578603493</v>
      </c>
      <c r="D37" s="20">
        <v>552.83347979398479</v>
      </c>
      <c r="E37" s="37">
        <v>259.84948039214811</v>
      </c>
      <c r="F37" s="36">
        <v>2016.765680088929</v>
      </c>
      <c r="G37" s="20">
        <v>764.61371038479945</v>
      </c>
      <c r="H37" s="37">
        <v>-371.99402351242941</v>
      </c>
      <c r="I37" s="34">
        <v>350.75888260322779</v>
      </c>
      <c r="J37" s="20">
        <v>1132.1542303653682</v>
      </c>
      <c r="K37" s="20">
        <v>126.99599999999998</v>
      </c>
      <c r="L37" s="37">
        <v>770.82514004453344</v>
      </c>
      <c r="M37" s="47">
        <v>397.58915177238066</v>
      </c>
      <c r="N37" s="29">
        <v>337.24408196030407</v>
      </c>
      <c r="O37" s="29">
        <v>204.8313470196573</v>
      </c>
      <c r="P37" s="30">
        <v>329.59854878004273</v>
      </c>
      <c r="Q37" s="30">
        <v>229.68962999489366</v>
      </c>
      <c r="R37" s="30">
        <v>62.105353410114162</v>
      </c>
      <c r="S37" s="30">
        <v>110.71610426419602</v>
      </c>
      <c r="T37" s="30">
        <v>61.245146635108391</v>
      </c>
      <c r="U37" s="30">
        <v>99.497856588029862</v>
      </c>
      <c r="V37" s="30">
        <v>83.014833733941103</v>
      </c>
      <c r="W37" s="49">
        <v>374.11409492434268</v>
      </c>
    </row>
    <row r="38" spans="1:23">
      <c r="A38" s="131" t="s">
        <v>92</v>
      </c>
      <c r="B38" s="36">
        <v>2021.4757794037596</v>
      </c>
      <c r="C38" s="24">
        <v>9.066368354879117</v>
      </c>
      <c r="D38" s="20">
        <v>468.45471343246192</v>
      </c>
      <c r="E38" s="37">
        <v>227.51673883851106</v>
      </c>
      <c r="F38" s="36">
        <v>2029.6717637512579</v>
      </c>
      <c r="G38" s="20">
        <v>702.56913027856569</v>
      </c>
      <c r="H38" s="37">
        <v>-374.83526673106837</v>
      </c>
      <c r="I38" s="34">
        <v>374.7134938738958</v>
      </c>
      <c r="J38" s="20">
        <v>879.43179432749275</v>
      </c>
      <c r="K38" s="20">
        <v>143.07</v>
      </c>
      <c r="L38" s="37">
        <v>607.40793468711195</v>
      </c>
      <c r="M38" s="47">
        <v>344.13445707179176</v>
      </c>
      <c r="N38" s="29">
        <v>257.44174879849788</v>
      </c>
      <c r="O38" s="29">
        <v>151.57315824427855</v>
      </c>
      <c r="P38" s="30">
        <v>247.56339450789784</v>
      </c>
      <c r="Q38" s="30">
        <v>195.9376165695636</v>
      </c>
      <c r="R38" s="30">
        <v>56.524595555162733</v>
      </c>
      <c r="S38" s="30">
        <v>103.40535378128746</v>
      </c>
      <c r="T38" s="30">
        <v>79.431023220605056</v>
      </c>
      <c r="U38" s="30">
        <v>73.212957153166798</v>
      </c>
      <c r="V38" s="30">
        <v>66.537115066146399</v>
      </c>
      <c r="W38" s="49">
        <v>314.16780292010236</v>
      </c>
    </row>
    <row r="39" spans="1:23">
      <c r="A39" s="131" t="s">
        <v>93</v>
      </c>
      <c r="B39" s="36">
        <v>2431.0285057754804</v>
      </c>
      <c r="C39" s="24">
        <v>6.4725331144451559</v>
      </c>
      <c r="D39" s="20">
        <v>563.36404008515956</v>
      </c>
      <c r="E39" s="37">
        <v>288.81105253599122</v>
      </c>
      <c r="F39" s="36">
        <v>1986.9830183811673</v>
      </c>
      <c r="G39" s="20">
        <v>729.28821535256884</v>
      </c>
      <c r="H39" s="37">
        <v>-311.34265498381922</v>
      </c>
      <c r="I39" s="34">
        <v>395.7470974962863</v>
      </c>
      <c r="J39" s="20">
        <v>1081.1190839836668</v>
      </c>
      <c r="K39" s="20">
        <v>214.33599999999998</v>
      </c>
      <c r="L39" s="37">
        <v>724.99091384146038</v>
      </c>
      <c r="M39" s="47">
        <v>471.45217740492376</v>
      </c>
      <c r="N39" s="29">
        <v>296.52716173605535</v>
      </c>
      <c r="O39" s="29">
        <v>170.08202323261321</v>
      </c>
      <c r="P39" s="30">
        <v>309.34916046686533</v>
      </c>
      <c r="Q39" s="30">
        <v>218.53892613606425</v>
      </c>
      <c r="R39" s="30">
        <v>64.467725954726191</v>
      </c>
      <c r="S39" s="30">
        <v>119.59672445063103</v>
      </c>
      <c r="T39" s="30">
        <v>91.11943894420105</v>
      </c>
      <c r="U39" s="30">
        <v>90.091722067878521</v>
      </c>
      <c r="V39" s="30">
        <v>70.429625772267784</v>
      </c>
      <c r="W39" s="49">
        <v>327.98240915518784</v>
      </c>
    </row>
    <row r="40" spans="1:23">
      <c r="A40" s="131" t="s">
        <v>94</v>
      </c>
      <c r="B40" s="36">
        <v>2575.2289878262336</v>
      </c>
      <c r="C40" s="24">
        <v>4.059533431914133</v>
      </c>
      <c r="D40" s="20">
        <v>596.78091115735856</v>
      </c>
      <c r="E40" s="37">
        <v>322.77923427754422</v>
      </c>
      <c r="F40" s="36">
        <v>2119.9859491542229</v>
      </c>
      <c r="G40" s="20">
        <v>779.4600549802077</v>
      </c>
      <c r="H40" s="37">
        <v>-442.23965580988033</v>
      </c>
      <c r="I40" s="34">
        <v>419.17963602076361</v>
      </c>
      <c r="J40" s="20">
        <v>1139.5022370749566</v>
      </c>
      <c r="K40" s="20">
        <v>254.66199999999998</v>
      </c>
      <c r="L40" s="37">
        <v>740.11215020604902</v>
      </c>
      <c r="M40" s="47">
        <v>420.67257173802807</v>
      </c>
      <c r="N40" s="29">
        <v>289.08571983488395</v>
      </c>
      <c r="O40" s="29">
        <v>223.53464287851261</v>
      </c>
      <c r="P40" s="30">
        <v>317.07765374170162</v>
      </c>
      <c r="Q40" s="30">
        <v>261.47883494216899</v>
      </c>
      <c r="R40" s="30">
        <v>67.311897093540622</v>
      </c>
      <c r="S40" s="30">
        <v>134.77576908041235</v>
      </c>
      <c r="T40" s="30">
        <v>85.947422247339603</v>
      </c>
      <c r="U40" s="30">
        <v>86.999911193642546</v>
      </c>
      <c r="V40" s="30">
        <v>69.813883007885124</v>
      </c>
      <c r="W40" s="49">
        <v>380.54671754365404</v>
      </c>
    </row>
    <row r="41" spans="1:23">
      <c r="A41" s="131" t="s">
        <v>95</v>
      </c>
      <c r="B41" s="36">
        <v>2796.5622058951813</v>
      </c>
      <c r="C41" s="24">
        <v>4.5848920017524364</v>
      </c>
      <c r="D41" s="20">
        <v>648.07244296792294</v>
      </c>
      <c r="E41" s="37">
        <v>358.11817238308936</v>
      </c>
      <c r="F41" s="36">
        <v>2437.1877332938902</v>
      </c>
      <c r="G41" s="20">
        <v>923.43687004160029</v>
      </c>
      <c r="H41" s="37">
        <v>-505.02390656029957</v>
      </c>
      <c r="I41" s="34">
        <v>451.42203256586538</v>
      </c>
      <c r="J41" s="20">
        <v>1297.0263100266716</v>
      </c>
      <c r="K41" s="20">
        <v>279.99799999999993</v>
      </c>
      <c r="L41" s="37">
        <v>744.81282790870694</v>
      </c>
      <c r="M41" s="47">
        <v>374.42627768970851</v>
      </c>
      <c r="N41" s="29">
        <v>342.08242727652373</v>
      </c>
      <c r="O41" s="29">
        <v>247.9882660501716</v>
      </c>
      <c r="P41" s="30">
        <v>373.17753898493373</v>
      </c>
      <c r="Q41" s="30">
        <v>255.88911015258651</v>
      </c>
      <c r="R41" s="30">
        <v>74.06188138612751</v>
      </c>
      <c r="S41" s="30">
        <v>215.99666511887358</v>
      </c>
      <c r="T41" s="30">
        <v>87.647798369539913</v>
      </c>
      <c r="U41" s="30">
        <v>95.462565012159786</v>
      </c>
      <c r="V41" s="30">
        <v>72.263895430951607</v>
      </c>
      <c r="W41" s="49">
        <v>393.75174502966763</v>
      </c>
    </row>
    <row r="42" spans="1:23">
      <c r="A42" s="131" t="s">
        <v>96</v>
      </c>
      <c r="B42" s="36">
        <v>2509.4808308062061</v>
      </c>
      <c r="C42" s="24">
        <v>8.5676060605573667</v>
      </c>
      <c r="D42" s="20">
        <v>580.69670966243336</v>
      </c>
      <c r="E42" s="37">
        <v>317.80300145496801</v>
      </c>
      <c r="F42" s="36">
        <v>2349.1326052644235</v>
      </c>
      <c r="G42" s="20">
        <v>753.46612871591731</v>
      </c>
      <c r="H42" s="37">
        <v>-357.67944901257567</v>
      </c>
      <c r="I42" s="34">
        <v>415.40252068431442</v>
      </c>
      <c r="J42" s="20">
        <v>1073.418645237829</v>
      </c>
      <c r="K42" s="20">
        <v>272.68529100000001</v>
      </c>
      <c r="L42" s="37">
        <v>748.32257322405246</v>
      </c>
      <c r="M42" s="47">
        <v>467.1292161606184</v>
      </c>
      <c r="N42" s="29">
        <v>288.42780817758592</v>
      </c>
      <c r="O42" s="29">
        <v>204.24347369388175</v>
      </c>
      <c r="P42" s="30">
        <v>289.93589810228923</v>
      </c>
      <c r="Q42" s="30">
        <v>193.53164387197262</v>
      </c>
      <c r="R42" s="30">
        <v>56.737817225559589</v>
      </c>
      <c r="S42" s="30">
        <v>156.4746006642668</v>
      </c>
      <c r="T42" s="30">
        <v>79.347342972311765</v>
      </c>
      <c r="U42" s="30">
        <v>80.703989768176598</v>
      </c>
      <c r="V42" s="30">
        <v>90.041103110358037</v>
      </c>
      <c r="W42" s="49">
        <v>345.17084539917573</v>
      </c>
    </row>
    <row r="43" spans="1:23">
      <c r="A43" s="131" t="s">
        <v>97</v>
      </c>
      <c r="B43" s="36">
        <v>2823.2397070822626</v>
      </c>
      <c r="C43" s="24">
        <v>10.06058287484673</v>
      </c>
      <c r="D43" s="20">
        <v>653.30086939309558</v>
      </c>
      <c r="E43" s="37">
        <v>357.92221388205201</v>
      </c>
      <c r="F43" s="38">
        <v>2466.3851178707096</v>
      </c>
      <c r="G43" s="17">
        <v>930.08702516628773</v>
      </c>
      <c r="H43" s="39">
        <v>-394.63218366903197</v>
      </c>
      <c r="I43" s="35">
        <v>495.74983052179681</v>
      </c>
      <c r="J43" s="18">
        <v>1236.0227568111427</v>
      </c>
      <c r="K43" s="18">
        <v>334.03313400000002</v>
      </c>
      <c r="L43" s="46">
        <v>754.3706109171444</v>
      </c>
      <c r="M43" s="47">
        <v>460.36757590154377</v>
      </c>
      <c r="N43" s="29">
        <v>355.38558734847913</v>
      </c>
      <c r="O43" s="29">
        <v>216.6241684373739</v>
      </c>
      <c r="P43" s="30">
        <v>334.88008542148123</v>
      </c>
      <c r="Q43" s="30">
        <v>242.79609295098996</v>
      </c>
      <c r="R43" s="30">
        <v>69.315517532121859</v>
      </c>
      <c r="S43" s="30">
        <v>163.19911817424924</v>
      </c>
      <c r="T43" s="30">
        <v>77.193301247075524</v>
      </c>
      <c r="U43" s="30">
        <v>110.23247842412805</v>
      </c>
      <c r="V43" s="30">
        <v>96.149791092723262</v>
      </c>
      <c r="W43" s="49">
        <v>378.40648171991802</v>
      </c>
    </row>
    <row r="44" spans="1:23">
      <c r="A44" s="131" t="s">
        <v>98</v>
      </c>
      <c r="B44" s="36">
        <v>3032.8591729305062</v>
      </c>
      <c r="C44" s="24">
        <v>12.569569283451045</v>
      </c>
      <c r="D44" s="20">
        <v>701.80705147067124</v>
      </c>
      <c r="E44" s="37">
        <v>388.88115377188547</v>
      </c>
      <c r="F44" s="38">
        <v>2453.9441380174417</v>
      </c>
      <c r="G44" s="17">
        <v>1071.5005533049116</v>
      </c>
      <c r="H44" s="39">
        <v>-584.41266237954369</v>
      </c>
      <c r="I44" s="35">
        <v>502.14757427371626</v>
      </c>
      <c r="J44" s="18">
        <v>1434.8300388230823</v>
      </c>
      <c r="K44" s="18">
        <v>372.83417299999991</v>
      </c>
      <c r="L44" s="46">
        <v>710.09473064949179</v>
      </c>
      <c r="M44" s="47">
        <v>381.0729259339148</v>
      </c>
      <c r="N44" s="29">
        <v>359.90323471713577</v>
      </c>
      <c r="O44" s="29">
        <v>279.5719682683478</v>
      </c>
      <c r="P44" s="30">
        <v>362.26750073812025</v>
      </c>
      <c r="Q44" s="30">
        <v>266.65280435767187</v>
      </c>
      <c r="R44" s="30">
        <v>78.434552338787881</v>
      </c>
      <c r="S44" s="30">
        <v>183.49879618083099</v>
      </c>
      <c r="T44" s="30">
        <v>129.43627076335019</v>
      </c>
      <c r="U44" s="30">
        <v>100.64817231039959</v>
      </c>
      <c r="V44" s="30">
        <v>92.423106223325789</v>
      </c>
      <c r="W44" s="49">
        <v>441.94801191440541</v>
      </c>
    </row>
    <row r="45" spans="1:23">
      <c r="A45" s="131" t="s">
        <v>99</v>
      </c>
      <c r="B45" s="36">
        <v>3255.3627276718385</v>
      </c>
      <c r="C45" s="24">
        <v>7.2309819113918508</v>
      </c>
      <c r="D45" s="20">
        <v>753.29462632693242</v>
      </c>
      <c r="E45" s="37">
        <v>420.01704371071622</v>
      </c>
      <c r="F45" s="38">
        <v>2524.684756519463</v>
      </c>
      <c r="G45" s="17">
        <v>1136.4839099795474</v>
      </c>
      <c r="H45" s="39">
        <v>-734.06465949430503</v>
      </c>
      <c r="I45" s="35">
        <v>564.0881086249899</v>
      </c>
      <c r="J45" s="18">
        <v>1518.9246449060552</v>
      </c>
      <c r="K45" s="18">
        <v>417.70534999999995</v>
      </c>
      <c r="L45" s="46">
        <v>746.66666014762643</v>
      </c>
      <c r="M45" s="47">
        <v>407.80578984516791</v>
      </c>
      <c r="N45" s="29">
        <v>412.51752428422787</v>
      </c>
      <c r="O45" s="29">
        <v>237.44492059903294</v>
      </c>
      <c r="P45" s="30">
        <v>401.67909134561052</v>
      </c>
      <c r="Q45" s="30">
        <v>271.59078865936527</v>
      </c>
      <c r="R45" s="30">
        <v>100.85078799583073</v>
      </c>
      <c r="S45" s="30">
        <v>247.30161559941089</v>
      </c>
      <c r="T45" s="30">
        <v>99.200024665186078</v>
      </c>
      <c r="U45" s="30">
        <v>112.42120437157983</v>
      </c>
      <c r="V45" s="30">
        <v>94.656967053683687</v>
      </c>
      <c r="W45" s="49">
        <v>466.83869925957646</v>
      </c>
    </row>
    <row r="46" spans="1:23">
      <c r="A46" s="131" t="s">
        <v>100</v>
      </c>
      <c r="B46" s="36">
        <v>2835.0366413844349</v>
      </c>
      <c r="C46" s="24">
        <v>9.1672525290846494</v>
      </c>
      <c r="D46" s="20">
        <v>644.13619643842389</v>
      </c>
      <c r="E46" s="37">
        <v>354.94008549513853</v>
      </c>
      <c r="F46" s="38">
        <v>2950.5547095238708</v>
      </c>
      <c r="G46" s="17">
        <v>922.17999605280988</v>
      </c>
      <c r="H46" s="39">
        <v>-573.19524027628836</v>
      </c>
      <c r="I46" s="35">
        <v>484.87496944564776</v>
      </c>
      <c r="J46" s="18">
        <v>1393.7478575244295</v>
      </c>
      <c r="K46" s="18">
        <v>346.25072799999998</v>
      </c>
      <c r="L46" s="46">
        <v>604.11204477540002</v>
      </c>
      <c r="M46" s="47">
        <v>363.34014080824335</v>
      </c>
      <c r="N46" s="29">
        <v>349.89163291329152</v>
      </c>
      <c r="O46" s="29">
        <v>139.19520496931625</v>
      </c>
      <c r="P46" s="30">
        <v>386.15366974175885</v>
      </c>
      <c r="Q46" s="30">
        <v>283.2714570592417</v>
      </c>
      <c r="R46" s="30">
        <v>110.06087527572741</v>
      </c>
      <c r="S46" s="30">
        <v>193.79034513057019</v>
      </c>
      <c r="T46" s="30">
        <v>91.755234180577091</v>
      </c>
      <c r="U46" s="30">
        <v>111.13002722672849</v>
      </c>
      <c r="V46" s="30">
        <v>107.29889581378252</v>
      </c>
      <c r="W46" s="49">
        <v>368.50738862623973</v>
      </c>
    </row>
    <row r="47" spans="1:23">
      <c r="A47" s="131" t="s">
        <v>101</v>
      </c>
      <c r="B47" s="36">
        <v>3356.4341076364608</v>
      </c>
      <c r="C47" s="24">
        <v>7.0539901163078156</v>
      </c>
      <c r="D47" s="20">
        <v>762.60061973427412</v>
      </c>
      <c r="E47" s="37">
        <v>422.87496170512509</v>
      </c>
      <c r="F47" s="38">
        <v>3294.487874753705</v>
      </c>
      <c r="G47" s="17">
        <v>948.79254218826736</v>
      </c>
      <c r="H47" s="39">
        <v>-867.84709869388826</v>
      </c>
      <c r="I47" s="35">
        <v>593.69647148970728</v>
      </c>
      <c r="J47" s="18">
        <v>1587.7660608905417</v>
      </c>
      <c r="K47" s="18">
        <v>457.62601350000011</v>
      </c>
      <c r="L47" s="46">
        <v>706.14990778943866</v>
      </c>
      <c r="M47" s="47">
        <v>428.32739193087428</v>
      </c>
      <c r="N47" s="29">
        <v>406.74106320869885</v>
      </c>
      <c r="O47" s="29">
        <v>249.66342048387838</v>
      </c>
      <c r="P47" s="30">
        <v>431.44667492759288</v>
      </c>
      <c r="Q47" s="30">
        <v>240.535349367886</v>
      </c>
      <c r="R47" s="30">
        <v>111.11547937203596</v>
      </c>
      <c r="S47" s="30">
        <v>285.80830350312959</v>
      </c>
      <c r="T47" s="30">
        <v>127.28954054422766</v>
      </c>
      <c r="U47" s="30">
        <v>147.07284946796975</v>
      </c>
      <c r="V47" s="30">
        <v>111.03905691742523</v>
      </c>
      <c r="W47" s="49">
        <v>374.97931044596891</v>
      </c>
    </row>
    <row r="48" spans="1:23">
      <c r="A48" s="131" t="s">
        <v>102</v>
      </c>
      <c r="B48" s="36">
        <v>3626.5657920289</v>
      </c>
      <c r="C48" s="24">
        <v>9.9798528910062458</v>
      </c>
      <c r="D48" s="20">
        <v>823.97605071885584</v>
      </c>
      <c r="E48" s="37">
        <v>469.40085282836168</v>
      </c>
      <c r="F48" s="38">
        <v>3122.2680749116053</v>
      </c>
      <c r="G48" s="17">
        <v>1112.2231099035901</v>
      </c>
      <c r="H48" s="39">
        <v>-994.47313603720045</v>
      </c>
      <c r="I48" s="35">
        <v>570.83331149191031</v>
      </c>
      <c r="J48" s="18">
        <v>1785.4388317468083</v>
      </c>
      <c r="K48" s="18">
        <v>495.85864829999997</v>
      </c>
      <c r="L48" s="46">
        <v>758.3370158700418</v>
      </c>
      <c r="M48" s="47">
        <v>361.78023134486597</v>
      </c>
      <c r="N48" s="29">
        <v>442.45692788569801</v>
      </c>
      <c r="O48" s="29">
        <v>278.08105800056023</v>
      </c>
      <c r="P48" s="30">
        <v>490.11267898709036</v>
      </c>
      <c r="Q48" s="30">
        <v>311.42772297230579</v>
      </c>
      <c r="R48" s="30">
        <v>106.31436806135008</v>
      </c>
      <c r="S48" s="30">
        <v>300.79114029641806</v>
      </c>
      <c r="T48" s="30">
        <v>150.57684205851442</v>
      </c>
      <c r="U48" s="30">
        <v>141.02750453093148</v>
      </c>
      <c r="V48" s="30">
        <v>118.77472981034501</v>
      </c>
      <c r="W48" s="49">
        <v>443.45745516068018</v>
      </c>
    </row>
    <row r="49" spans="1:23">
      <c r="A49" s="131" t="s">
        <v>103</v>
      </c>
      <c r="B49" s="36">
        <v>3971.876677165551</v>
      </c>
      <c r="C49" s="24">
        <v>11.110914754880156</v>
      </c>
      <c r="D49" s="20">
        <v>902.43261699169591</v>
      </c>
      <c r="E49" s="37">
        <v>520.70364611253081</v>
      </c>
      <c r="F49" s="38">
        <v>3604.6544512196401</v>
      </c>
      <c r="G49" s="17">
        <v>1272.1169548165167</v>
      </c>
      <c r="H49" s="39">
        <v>-894.90690226626339</v>
      </c>
      <c r="I49" s="35">
        <v>643.76201748765038</v>
      </c>
      <c r="J49" s="18">
        <v>1980.6732500240003</v>
      </c>
      <c r="K49" s="18">
        <v>500.90400219999998</v>
      </c>
      <c r="L49" s="46">
        <v>818.58567937831936</v>
      </c>
      <c r="M49" s="47">
        <v>390.89974560371161</v>
      </c>
      <c r="N49" s="29">
        <v>509.06648205042086</v>
      </c>
      <c r="O49" s="29">
        <v>280.37033911541602</v>
      </c>
      <c r="P49" s="30">
        <v>570.9036114067261</v>
      </c>
      <c r="Q49" s="30">
        <v>267.55958313841774</v>
      </c>
      <c r="R49" s="30">
        <v>128.53206825446023</v>
      </c>
      <c r="S49" s="30">
        <v>394.15733652265499</v>
      </c>
      <c r="T49" s="30">
        <v>141.54011128478189</v>
      </c>
      <c r="U49" s="30">
        <v>198.28223281111445</v>
      </c>
      <c r="V49" s="30">
        <v>112.95301860466076</v>
      </c>
      <c r="W49" s="49">
        <v>489.38291809760551</v>
      </c>
    </row>
    <row r="50" spans="1:23">
      <c r="A50" s="131" t="s">
        <v>104</v>
      </c>
      <c r="B50" s="36">
        <v>3413.5831655647289</v>
      </c>
      <c r="C50" s="24">
        <v>11.486214880661365</v>
      </c>
      <c r="D50" s="20">
        <v>776.74998647569316</v>
      </c>
      <c r="E50" s="37">
        <v>453.83399095065909</v>
      </c>
      <c r="F50" s="38">
        <v>3547.2526246144889</v>
      </c>
      <c r="G50" s="17">
        <v>1109.2235063763421</v>
      </c>
      <c r="H50" s="39">
        <v>-989.63223902999948</v>
      </c>
      <c r="I50" s="35">
        <v>593.19750522472646</v>
      </c>
      <c r="J50" s="18">
        <v>1614.6466209298151</v>
      </c>
      <c r="K50" s="18">
        <v>494.83028047000005</v>
      </c>
      <c r="L50" s="46">
        <v>703.26242565711311</v>
      </c>
      <c r="M50" s="47">
        <v>357.4441172327181</v>
      </c>
      <c r="N50" s="29">
        <v>407.59859016615394</v>
      </c>
      <c r="O50" s="29">
        <v>179.90122275693093</v>
      </c>
      <c r="P50" s="30">
        <v>441.5009202819943</v>
      </c>
      <c r="Q50" s="30">
        <v>302.37858187111527</v>
      </c>
      <c r="R50" s="30">
        <v>96.132394239512735</v>
      </c>
      <c r="S50" s="30">
        <v>364.75995243999375</v>
      </c>
      <c r="T50" s="30">
        <v>111.63926774476893</v>
      </c>
      <c r="U50" s="30">
        <v>121.67723869437579</v>
      </c>
      <c r="V50" s="30">
        <v>154.90389963309102</v>
      </c>
      <c r="W50" s="49">
        <v>400.00379640099976</v>
      </c>
    </row>
    <row r="51" spans="1:23">
      <c r="A51" s="131" t="s">
        <v>105</v>
      </c>
      <c r="B51" s="36">
        <v>4082.7602431096661</v>
      </c>
      <c r="C51" s="24">
        <v>13.36857588047927</v>
      </c>
      <c r="D51" s="20">
        <v>929.01910098747715</v>
      </c>
      <c r="E51" s="37">
        <v>551.35959001827371</v>
      </c>
      <c r="F51" s="38">
        <v>3661.4045316061474</v>
      </c>
      <c r="G51" s="17">
        <v>1068.9655841185845</v>
      </c>
      <c r="H51" s="39">
        <v>-857.35469033890718</v>
      </c>
      <c r="I51" s="35">
        <v>744.09872374857127</v>
      </c>
      <c r="J51" s="18">
        <v>2039.0957380661253</v>
      </c>
      <c r="K51" s="18">
        <v>593.47460388999991</v>
      </c>
      <c r="L51" s="46">
        <v>681.49025371624793</v>
      </c>
      <c r="M51" s="47">
        <v>401.69754767092473</v>
      </c>
      <c r="N51" s="29">
        <v>446.60297453798898</v>
      </c>
      <c r="O51" s="29">
        <v>260.31224420816619</v>
      </c>
      <c r="P51" s="30">
        <v>563.41553852519337</v>
      </c>
      <c r="Q51" s="30">
        <v>273.19429075304151</v>
      </c>
      <c r="R51" s="30">
        <v>164.6969343967491</v>
      </c>
      <c r="S51" s="30">
        <v>479.54935821754384</v>
      </c>
      <c r="T51" s="30">
        <v>124.27138454558018</v>
      </c>
      <c r="U51" s="30">
        <v>202.66397452887065</v>
      </c>
      <c r="V51" s="30">
        <v>158.84388797834899</v>
      </c>
      <c r="W51" s="49">
        <v>433.90201675853672</v>
      </c>
    </row>
    <row r="52" spans="1:23">
      <c r="A52" s="131" t="s">
        <v>106</v>
      </c>
      <c r="B52" s="36">
        <v>4531.011901988235</v>
      </c>
      <c r="C52" s="24">
        <v>13.856845735176961</v>
      </c>
      <c r="D52" s="20">
        <v>1031.0173395199297</v>
      </c>
      <c r="E52" s="37">
        <v>619.50141026703875</v>
      </c>
      <c r="F52" s="38">
        <v>3778.4697750843552</v>
      </c>
      <c r="G52" s="17">
        <v>1864.6479276817261</v>
      </c>
      <c r="H52" s="39">
        <v>-1023.3458086688593</v>
      </c>
      <c r="I52" s="35">
        <v>923.88571428571424</v>
      </c>
      <c r="J52" s="18">
        <v>2186.1811309930517</v>
      </c>
      <c r="K52" s="18">
        <v>658.77810278999993</v>
      </c>
      <c r="L52" s="46">
        <v>746.52167495586195</v>
      </c>
      <c r="M52" s="47">
        <v>395.96063111559829</v>
      </c>
      <c r="N52" s="29">
        <v>530.0494308925405</v>
      </c>
      <c r="O52" s="29">
        <v>370.43919220218169</v>
      </c>
      <c r="P52" s="30">
        <v>539.72853578026536</v>
      </c>
      <c r="Q52" s="30">
        <v>326.72105867159121</v>
      </c>
      <c r="R52" s="30">
        <v>154.86824390441728</v>
      </c>
      <c r="S52" s="30">
        <v>569.23182069518407</v>
      </c>
      <c r="T52" s="30">
        <v>152.75476690969111</v>
      </c>
      <c r="U52" s="30">
        <v>159.38942732833362</v>
      </c>
      <c r="V52" s="30">
        <v>152.32988373477943</v>
      </c>
      <c r="W52" s="49">
        <v>536.31552900004499</v>
      </c>
    </row>
    <row r="53" spans="1:23">
      <c r="A53" s="131" t="s">
        <v>107</v>
      </c>
      <c r="B53" s="36">
        <v>4966.4234790598957</v>
      </c>
      <c r="C53" s="24">
        <v>11.498985124843358</v>
      </c>
      <c r="D53" s="20">
        <v>1130.0938582974709</v>
      </c>
      <c r="E53" s="37">
        <v>696.78607524268705</v>
      </c>
      <c r="F53" s="38">
        <v>4744.7701491295429</v>
      </c>
      <c r="G53" s="17">
        <v>1404.6725938597499</v>
      </c>
      <c r="H53" s="39">
        <v>-1674.63082851371</v>
      </c>
      <c r="I53" s="35">
        <v>991.08571428571418</v>
      </c>
      <c r="J53" s="18">
        <v>2424.2667865055332</v>
      </c>
      <c r="K53" s="18">
        <v>707.1854532499998</v>
      </c>
      <c r="L53" s="46">
        <v>830.07236813807538</v>
      </c>
      <c r="M53" s="47">
        <v>407.62579436285603</v>
      </c>
      <c r="N53" s="29">
        <v>565.6466255619805</v>
      </c>
      <c r="O53" s="29">
        <v>330.77290583029287</v>
      </c>
      <c r="P53" s="30">
        <v>622.5642689633496</v>
      </c>
      <c r="Q53" s="30">
        <v>328.88229858337189</v>
      </c>
      <c r="R53" s="30">
        <v>167.90251770868082</v>
      </c>
      <c r="S53" s="30">
        <v>763.29471283273438</v>
      </c>
      <c r="T53" s="30">
        <v>160.57555005397802</v>
      </c>
      <c r="U53" s="30">
        <v>204.85567264618109</v>
      </c>
      <c r="V53" s="30">
        <v>161.37885783908035</v>
      </c>
      <c r="W53" s="49">
        <v>562.72566454681589</v>
      </c>
    </row>
    <row r="54" spans="1:23">
      <c r="A54" s="131" t="s">
        <v>108</v>
      </c>
      <c r="B54" s="36">
        <v>4195.3562681791382</v>
      </c>
      <c r="C54" s="24">
        <v>10.972570527483498</v>
      </c>
      <c r="D54" s="20">
        <v>957.38487669818949</v>
      </c>
      <c r="E54" s="37">
        <v>615.36674755530646</v>
      </c>
      <c r="F54" s="38">
        <v>4487.4065399033698</v>
      </c>
      <c r="G54" s="17">
        <v>1025.8543364672375</v>
      </c>
      <c r="H54" s="39">
        <v>-1363.7815692767508</v>
      </c>
      <c r="I54" s="35">
        <v>833.558447</v>
      </c>
      <c r="J54" s="18">
        <v>1988.418825958463</v>
      </c>
      <c r="K54" s="18">
        <v>602.79288835999989</v>
      </c>
      <c r="L54" s="46">
        <v>724.36439634075725</v>
      </c>
      <c r="M54" s="47">
        <v>378.13499128949479</v>
      </c>
      <c r="N54" s="29">
        <v>472.70434967409506</v>
      </c>
      <c r="O54" s="29">
        <v>190.63819382394479</v>
      </c>
      <c r="P54" s="30">
        <v>603.02671866771959</v>
      </c>
      <c r="Q54" s="30">
        <v>290.15734224932345</v>
      </c>
      <c r="R54" s="30">
        <v>135.52723191388608</v>
      </c>
      <c r="S54" s="30">
        <v>560.46247997998375</v>
      </c>
      <c r="T54" s="30">
        <v>126.8871144533674</v>
      </c>
      <c r="U54" s="30">
        <v>169.06560037435219</v>
      </c>
      <c r="V54" s="30">
        <v>180.43085382473475</v>
      </c>
      <c r="W54" s="49">
        <v>508.42937184831669</v>
      </c>
    </row>
    <row r="55" spans="1:23">
      <c r="A55" s="131" t="s">
        <v>109</v>
      </c>
      <c r="B55" s="36">
        <v>4944.651329219505</v>
      </c>
      <c r="C55" s="24">
        <v>8.4406179725123991</v>
      </c>
      <c r="D55" s="20">
        <v>1128.3748269595637</v>
      </c>
      <c r="E55" s="37">
        <v>780.3161046572701</v>
      </c>
      <c r="F55" s="38">
        <v>5334.9605651461607</v>
      </c>
      <c r="G55" s="17">
        <v>1321.9412192064635</v>
      </c>
      <c r="H55" s="39">
        <v>-1420.4675252582338</v>
      </c>
      <c r="I55" s="35">
        <v>1131.9508695999998</v>
      </c>
      <c r="J55" s="18">
        <v>2289.9621530196891</v>
      </c>
      <c r="K55" s="18">
        <v>700.19604451999999</v>
      </c>
      <c r="L55" s="46">
        <v>772.4201526805831</v>
      </c>
      <c r="M55" s="47">
        <v>414.43148865724362</v>
      </c>
      <c r="N55" s="29">
        <v>522.2329284668449</v>
      </c>
      <c r="O55" s="29">
        <v>234.84252906260747</v>
      </c>
      <c r="P55" s="30">
        <v>683.23725633489585</v>
      </c>
      <c r="Q55" s="30">
        <v>291.83597124838957</v>
      </c>
      <c r="R55" s="30">
        <v>171.28392132159544</v>
      </c>
      <c r="S55" s="30">
        <v>804.55441545057533</v>
      </c>
      <c r="T55" s="30">
        <v>146.95517104080781</v>
      </c>
      <c r="U55" s="30">
        <v>238.20512282261731</v>
      </c>
      <c r="V55" s="30">
        <v>213.35667622566615</v>
      </c>
      <c r="W55" s="49">
        <v>546.3371830540284</v>
      </c>
    </row>
    <row r="56" spans="1:23">
      <c r="A56" s="131" t="s">
        <v>110</v>
      </c>
      <c r="B56" s="36">
        <v>4750.9960966806675</v>
      </c>
      <c r="C56" s="24">
        <v>-5.6465406315592617</v>
      </c>
      <c r="D56" s="20">
        <v>1084.182491654838</v>
      </c>
      <c r="E56" s="37">
        <v>769.40893841436957</v>
      </c>
      <c r="F56" s="38">
        <v>4688.2653816880993</v>
      </c>
      <c r="G56" s="17">
        <v>1139.9573890371471</v>
      </c>
      <c r="H56" s="39">
        <v>-1280.7252508212025</v>
      </c>
      <c r="I56" s="35">
        <v>1148.1850064000005</v>
      </c>
      <c r="J56" s="18">
        <v>2145.8169835207882</v>
      </c>
      <c r="K56" s="18">
        <v>666.14265545000023</v>
      </c>
      <c r="L56" s="46">
        <v>769.98267281151811</v>
      </c>
      <c r="M56" s="47">
        <v>363.17487940446188</v>
      </c>
      <c r="N56" s="29">
        <v>532.92208758631068</v>
      </c>
      <c r="O56" s="29">
        <v>266.33463919491396</v>
      </c>
      <c r="P56" s="30">
        <v>668.63312424076776</v>
      </c>
      <c r="Q56" s="30">
        <v>285.88694570913009</v>
      </c>
      <c r="R56" s="30">
        <v>172.62326765891805</v>
      </c>
      <c r="S56" s="30">
        <v>687.51577200637939</v>
      </c>
      <c r="T56" s="30">
        <v>197.07848340706659</v>
      </c>
      <c r="U56" s="30">
        <v>202.20043131658861</v>
      </c>
      <c r="V56" s="30">
        <v>147.24000718053207</v>
      </c>
      <c r="W56" s="49">
        <v>579.85208754723669</v>
      </c>
    </row>
    <row r="57" spans="1:23">
      <c r="A57" s="131" t="s">
        <v>111</v>
      </c>
      <c r="B57" s="36">
        <v>5183.8486095502913</v>
      </c>
      <c r="C57" s="24">
        <v>-0.9900105554406764</v>
      </c>
      <c r="D57" s="20">
        <v>1182.9599072477326</v>
      </c>
      <c r="E57" s="37">
        <v>763.24008714010233</v>
      </c>
      <c r="F57" s="38">
        <v>5085.1464926701719</v>
      </c>
      <c r="G57" s="17">
        <v>1463.8601878760426</v>
      </c>
      <c r="H57" s="39">
        <v>-1616.2043448180189</v>
      </c>
      <c r="I57" s="35">
        <v>1309.00138664</v>
      </c>
      <c r="J57" s="18">
        <v>2356.0473280623301</v>
      </c>
      <c r="K57" s="18">
        <v>670.21688331000007</v>
      </c>
      <c r="L57" s="46">
        <v>827.27271098875849</v>
      </c>
      <c r="M57" s="47">
        <v>395.31704445249545</v>
      </c>
      <c r="N57" s="29">
        <v>544.76751803259481</v>
      </c>
      <c r="O57" s="29">
        <v>366.50672531242645</v>
      </c>
      <c r="P57" s="30">
        <v>725.958811262729</v>
      </c>
      <c r="Q57" s="30">
        <v>294.61193867475163</v>
      </c>
      <c r="R57" s="30">
        <v>183.81870213960644</v>
      </c>
      <c r="S57" s="30">
        <v>797.54140403426845</v>
      </c>
      <c r="T57" s="30">
        <v>200.30385876540558</v>
      </c>
      <c r="U57" s="30">
        <v>225.73469629997749</v>
      </c>
      <c r="V57" s="30">
        <v>207.39263559631493</v>
      </c>
      <c r="W57" s="49">
        <v>593.67413408051561</v>
      </c>
    </row>
    <row r="58" spans="1:23">
      <c r="A58" s="131" t="s">
        <v>112</v>
      </c>
      <c r="B58" s="36">
        <v>3970.9954652725314</v>
      </c>
      <c r="C58" s="24">
        <v>-4.8842434287832361</v>
      </c>
      <c r="D58" s="20">
        <v>905.50359494516613</v>
      </c>
      <c r="E58" s="37">
        <v>541.74410200230113</v>
      </c>
      <c r="F58" s="38">
        <v>4733.67054528685</v>
      </c>
      <c r="G58" s="17">
        <v>329.55811327010309</v>
      </c>
      <c r="H58" s="39">
        <v>-946.46521911944524</v>
      </c>
      <c r="I58" s="35">
        <v>1061.9146532</v>
      </c>
      <c r="J58" s="18">
        <v>1444.1061511541293</v>
      </c>
      <c r="K58" s="18">
        <v>680.98014073000002</v>
      </c>
      <c r="L58" s="46">
        <v>773.64712527528093</v>
      </c>
      <c r="M58" s="47">
        <v>309.14096447756259</v>
      </c>
      <c r="N58" s="29">
        <v>433.44535492647486</v>
      </c>
      <c r="O58" s="29">
        <v>178.45002598576627</v>
      </c>
      <c r="P58" s="30">
        <v>541.42351376866054</v>
      </c>
      <c r="Q58" s="30">
        <v>260.04675086730765</v>
      </c>
      <c r="R58" s="30">
        <v>118.41426993850007</v>
      </c>
      <c r="S58" s="30">
        <v>439.56950624221923</v>
      </c>
      <c r="T58" s="30">
        <v>156.54910459381483</v>
      </c>
      <c r="U58" s="30">
        <v>194.13364570306464</v>
      </c>
      <c r="V58" s="30">
        <v>152.85665057854794</v>
      </c>
      <c r="W58" s="49">
        <v>530.95335446749107</v>
      </c>
    </row>
    <row r="59" spans="1:23">
      <c r="A59" s="131" t="s">
        <v>113</v>
      </c>
      <c r="B59" s="36">
        <v>4275.1768436588982</v>
      </c>
      <c r="C59" s="24">
        <v>-8.6963069597045575</v>
      </c>
      <c r="D59" s="20">
        <v>974.86588307996954</v>
      </c>
      <c r="E59" s="37">
        <v>588.71955642156331</v>
      </c>
      <c r="F59" s="38">
        <v>4527.4924906174838</v>
      </c>
      <c r="G59" s="17">
        <v>392.97380730116015</v>
      </c>
      <c r="H59" s="39">
        <v>-718.79735207655858</v>
      </c>
      <c r="I59" s="35">
        <v>1174.5523758499999</v>
      </c>
      <c r="J59" s="18">
        <v>1601.3518137583651</v>
      </c>
      <c r="K59" s="18">
        <v>544.10723007999991</v>
      </c>
      <c r="L59" s="46">
        <v>907.96698108071905</v>
      </c>
      <c r="M59" s="47">
        <v>390.06091298523279</v>
      </c>
      <c r="N59" s="29">
        <v>426.32816051713235</v>
      </c>
      <c r="O59" s="29">
        <v>239.63154564302019</v>
      </c>
      <c r="P59" s="31">
        <v>531.80555499973866</v>
      </c>
      <c r="Q59" s="31">
        <v>266.62419253502242</v>
      </c>
      <c r="R59" s="31">
        <v>146.61133690114653</v>
      </c>
      <c r="S59" s="31">
        <v>622.31252488172129</v>
      </c>
      <c r="T59" s="31">
        <v>168.66694571334182</v>
      </c>
      <c r="U59" s="31">
        <v>273.39877406599408</v>
      </c>
      <c r="V59" s="31">
        <v>148.51725306650502</v>
      </c>
      <c r="W59" s="49">
        <v>540.94678176022956</v>
      </c>
    </row>
    <row r="60" spans="1:23">
      <c r="A60" s="131" t="s">
        <v>114</v>
      </c>
      <c r="B60" s="36">
        <v>4590.4349309077343</v>
      </c>
      <c r="C60" s="24">
        <v>-1.4634501714535446</v>
      </c>
      <c r="D60" s="20">
        <v>1046.7539861603809</v>
      </c>
      <c r="E60" s="37">
        <v>624.74815503828381</v>
      </c>
      <c r="F60" s="38">
        <v>4548.9633206506969</v>
      </c>
      <c r="G60" s="17">
        <v>716.40264066751888</v>
      </c>
      <c r="H60" s="39">
        <v>-743.94009227548486</v>
      </c>
      <c r="I60" s="35">
        <v>1208.2534492000004</v>
      </c>
      <c r="J60" s="18">
        <v>1788.8692965559035</v>
      </c>
      <c r="K60" s="18">
        <v>619.17338225000015</v>
      </c>
      <c r="L60" s="46">
        <v>941.32983799865622</v>
      </c>
      <c r="M60" s="47">
        <v>353.0266756320915</v>
      </c>
      <c r="N60" s="29">
        <v>493.74473232611155</v>
      </c>
      <c r="O60" s="29">
        <v>288.21904660061722</v>
      </c>
      <c r="P60" s="31">
        <v>585.4911724828288</v>
      </c>
      <c r="Q60" s="31">
        <v>293.11679763483249</v>
      </c>
      <c r="R60" s="31">
        <v>203.22194999392445</v>
      </c>
      <c r="S60" s="31">
        <v>618.06042914330283</v>
      </c>
      <c r="T60" s="31">
        <v>199.91579057886668</v>
      </c>
      <c r="U60" s="31">
        <v>254.57890733840594</v>
      </c>
      <c r="V60" s="31">
        <v>123.57811722662149</v>
      </c>
      <c r="W60" s="49">
        <v>577.1394336969563</v>
      </c>
    </row>
    <row r="61" spans="1:23">
      <c r="A61" s="131" t="s">
        <v>115</v>
      </c>
      <c r="B61" s="36">
        <v>5149.3473553116946</v>
      </c>
      <c r="C61" s="24">
        <v>-5.9439082453707215E-3</v>
      </c>
      <c r="D61" s="20">
        <v>1174.2024342846023</v>
      </c>
      <c r="E61" s="37">
        <v>699.40425325648482</v>
      </c>
      <c r="F61" s="38">
        <v>5265.107152347302</v>
      </c>
      <c r="G61" s="17">
        <v>903.92663329819129</v>
      </c>
      <c r="H61" s="39">
        <v>-1043.137590870004</v>
      </c>
      <c r="I61" s="35">
        <v>1412.3013286499997</v>
      </c>
      <c r="J61" s="18">
        <v>1975.7357290899304</v>
      </c>
      <c r="K61" s="18">
        <v>686.63524787999984</v>
      </c>
      <c r="L61" s="46">
        <v>1034.9346258387645</v>
      </c>
      <c r="M61" s="47">
        <v>404.90145844341328</v>
      </c>
      <c r="N61" s="29">
        <v>524.44730925867407</v>
      </c>
      <c r="O61" s="29">
        <v>298.03894923379175</v>
      </c>
      <c r="P61" s="31">
        <v>685.35018329836532</v>
      </c>
      <c r="Q61" s="31">
        <v>318.26208694838624</v>
      </c>
      <c r="R61" s="31">
        <v>159.76538620132143</v>
      </c>
      <c r="S61" s="31">
        <v>777.67794621066685</v>
      </c>
      <c r="T61" s="31">
        <v>232.3635511693501</v>
      </c>
      <c r="U61" s="31">
        <v>299.31326541972726</v>
      </c>
      <c r="V61" s="31">
        <v>179.64309368539193</v>
      </c>
      <c r="W61" s="49">
        <v>606.59854042960615</v>
      </c>
    </row>
    <row r="62" spans="1:23">
      <c r="A62" s="131" t="s">
        <v>116</v>
      </c>
      <c r="B62" s="36">
        <v>4323.6427035552206</v>
      </c>
      <c r="C62" s="24">
        <v>2.7794481444187369</v>
      </c>
      <c r="D62" s="20">
        <v>974.58360462429459</v>
      </c>
      <c r="E62" s="37">
        <v>566.21529386823136</v>
      </c>
      <c r="F62" s="38">
        <v>4479.6370820444636</v>
      </c>
      <c r="G62" s="17">
        <v>580.75073926455786</v>
      </c>
      <c r="H62" s="39">
        <v>-733.40579085273157</v>
      </c>
      <c r="I62" s="35">
        <v>1138.9394323000001</v>
      </c>
      <c r="J62" s="18">
        <v>1748.2464754125381</v>
      </c>
      <c r="K62" s="18">
        <v>618.9037184</v>
      </c>
      <c r="L62" s="46">
        <v>795.02822399562365</v>
      </c>
      <c r="M62" s="47">
        <v>321.19383897451087</v>
      </c>
      <c r="N62" s="29">
        <v>520.65919157122948</v>
      </c>
      <c r="O62" s="29">
        <v>168.0752427253133</v>
      </c>
      <c r="P62" s="30">
        <v>584.46848485418411</v>
      </c>
      <c r="Q62" s="30">
        <v>310.71937462742289</v>
      </c>
      <c r="R62" s="30">
        <v>179.13526392806403</v>
      </c>
      <c r="S62" s="30">
        <v>417.43459988948496</v>
      </c>
      <c r="T62" s="30">
        <v>190.07054283466925</v>
      </c>
      <c r="U62" s="30">
        <v>287.41295497206704</v>
      </c>
      <c r="V62" s="30">
        <v>219.26683241921899</v>
      </c>
      <c r="W62" s="49">
        <v>531.96246896199727</v>
      </c>
    </row>
    <row r="63" spans="1:23">
      <c r="A63" s="131" t="s">
        <v>117</v>
      </c>
      <c r="B63" s="36">
        <v>5072.2870972812034</v>
      </c>
      <c r="C63" s="24">
        <v>7.655424880497506</v>
      </c>
      <c r="D63" s="20">
        <v>1143.3340314852592</v>
      </c>
      <c r="E63" s="37">
        <v>636.47445324358659</v>
      </c>
      <c r="F63" s="38">
        <v>4886.9243075161767</v>
      </c>
      <c r="G63" s="17">
        <v>980.82958983039362</v>
      </c>
      <c r="H63" s="39">
        <v>-989.83051591068443</v>
      </c>
      <c r="I63" s="35">
        <v>1311.7191813499999</v>
      </c>
      <c r="J63" s="18">
        <v>2048.3469247017574</v>
      </c>
      <c r="K63" s="18">
        <v>714.06373553000014</v>
      </c>
      <c r="L63" s="46">
        <v>924.19829602380253</v>
      </c>
      <c r="M63" s="47">
        <v>393.67085573020046</v>
      </c>
      <c r="N63" s="29">
        <v>555.05374240955859</v>
      </c>
      <c r="O63" s="29">
        <v>243.02127375919179</v>
      </c>
      <c r="P63" s="30">
        <v>611.36737586301786</v>
      </c>
      <c r="Q63" s="30">
        <v>342.54301468146991</v>
      </c>
      <c r="R63" s="30">
        <v>223.54831488343501</v>
      </c>
      <c r="S63" s="30">
        <v>656.66178088521394</v>
      </c>
      <c r="T63" s="30">
        <v>207.40849201375329</v>
      </c>
      <c r="U63" s="30">
        <v>309.74308933542295</v>
      </c>
      <c r="V63" s="30">
        <v>239.55982781640452</v>
      </c>
      <c r="W63" s="49">
        <v>604.3963186578917</v>
      </c>
    </row>
    <row r="64" spans="1:23">
      <c r="A64" s="131" t="s">
        <v>118</v>
      </c>
      <c r="B64" s="36">
        <v>5362.4461305943996</v>
      </c>
      <c r="C64" s="24">
        <v>6.8934706018365546</v>
      </c>
      <c r="D64" s="20">
        <v>1208.7381955176268</v>
      </c>
      <c r="E64" s="37">
        <v>657.46201391276452</v>
      </c>
      <c r="F64" s="38">
        <v>4876.4115447816348</v>
      </c>
      <c r="G64" s="17">
        <v>1364.6236857342185</v>
      </c>
      <c r="H64" s="39">
        <v>-845.4095257934132</v>
      </c>
      <c r="I64" s="35">
        <v>1325.1004553000005</v>
      </c>
      <c r="J64" s="18">
        <v>2262.1780456433626</v>
      </c>
      <c r="K64" s="18">
        <v>749.90983159159975</v>
      </c>
      <c r="L64" s="46">
        <v>1003.3509019554779</v>
      </c>
      <c r="M64" s="47">
        <v>382.1803001793424</v>
      </c>
      <c r="N64" s="29">
        <v>609.90371539880346</v>
      </c>
      <c r="O64" s="29">
        <v>335.78450590955197</v>
      </c>
      <c r="P64" s="30">
        <v>788.55602080373842</v>
      </c>
      <c r="Q64" s="30">
        <v>372.67795802994624</v>
      </c>
      <c r="R64" s="30">
        <v>227.84794024534614</v>
      </c>
      <c r="S64" s="30">
        <v>567.03333604961495</v>
      </c>
      <c r="T64" s="30">
        <v>227.18158872882464</v>
      </c>
      <c r="U64" s="30">
        <v>295.27743811258836</v>
      </c>
      <c r="V64" s="30">
        <v>163.48615994441741</v>
      </c>
      <c r="W64" s="49">
        <v>665.47949106666795</v>
      </c>
    </row>
    <row r="65" spans="1:23">
      <c r="A65" s="131" t="s">
        <v>119</v>
      </c>
      <c r="B65" s="36">
        <v>5984.9883174114102</v>
      </c>
      <c r="C65" s="24">
        <v>7.0979138916207063</v>
      </c>
      <c r="D65" s="20">
        <v>1349.0641775789852</v>
      </c>
      <c r="E65" s="37">
        <v>760.81514163470888</v>
      </c>
      <c r="F65" s="38">
        <v>5655.2088232900023</v>
      </c>
      <c r="G65" s="17">
        <v>1551.4808729189544</v>
      </c>
      <c r="H65" s="39">
        <v>-1126.4384340677502</v>
      </c>
      <c r="I65" s="35">
        <v>1395.5428015999998</v>
      </c>
      <c r="J65" s="18">
        <v>2662.1995196520793</v>
      </c>
      <c r="K65" s="18">
        <v>751.41921217840013</v>
      </c>
      <c r="L65" s="46">
        <v>1144.3287098239055</v>
      </c>
      <c r="M65" s="47">
        <v>412.81203702002006</v>
      </c>
      <c r="N65" s="29">
        <v>684.39943734514009</v>
      </c>
      <c r="O65" s="29">
        <v>353.09536112283905</v>
      </c>
      <c r="P65" s="30">
        <v>1040.5343960114988</v>
      </c>
      <c r="Q65" s="30">
        <v>389.13392267621748</v>
      </c>
      <c r="R65" s="30">
        <v>257.29025888113392</v>
      </c>
      <c r="S65" s="30">
        <v>702.00483803285761</v>
      </c>
      <c r="T65" s="30">
        <v>249.38198624268347</v>
      </c>
      <c r="U65" s="30">
        <v>309.57730182924587</v>
      </c>
      <c r="V65" s="30">
        <v>203.18264293189108</v>
      </c>
      <c r="W65" s="49">
        <v>660.18250794245876</v>
      </c>
    </row>
    <row r="66" spans="1:23">
      <c r="A66" s="133" t="s">
        <v>120</v>
      </c>
      <c r="B66" s="36">
        <v>5174.0268515451016</v>
      </c>
      <c r="C66" s="24">
        <v>5.9546458745342647</v>
      </c>
      <c r="D66" s="20">
        <v>1157.7076102087849</v>
      </c>
      <c r="E66" s="37">
        <v>657.45221773455899</v>
      </c>
      <c r="F66" s="38">
        <v>5165.6092793622656</v>
      </c>
      <c r="G66" s="17">
        <v>987.12587876099474</v>
      </c>
      <c r="H66" s="39">
        <v>-941.42875512836144</v>
      </c>
      <c r="I66" s="35">
        <v>1306.3989879000001</v>
      </c>
      <c r="J66" s="18">
        <v>2123.0800455586887</v>
      </c>
      <c r="K66" s="18">
        <v>845.87120114000004</v>
      </c>
      <c r="L66" s="46">
        <v>900.83618119275866</v>
      </c>
      <c r="M66" s="47">
        <v>390.48569029579676</v>
      </c>
      <c r="N66" s="29">
        <v>663.32985912074787</v>
      </c>
      <c r="O66" s="29">
        <v>162.27290730704988</v>
      </c>
      <c r="P66" s="30">
        <v>718.75109299358428</v>
      </c>
      <c r="Q66" s="30">
        <v>373.67626931009045</v>
      </c>
      <c r="R66" s="30">
        <v>228.39253120955752</v>
      </c>
      <c r="S66" s="30">
        <v>459.46801767650186</v>
      </c>
      <c r="T66" s="30">
        <v>252.73030044671833</v>
      </c>
      <c r="U66" s="30">
        <v>291.78966827708473</v>
      </c>
      <c r="V66" s="30">
        <v>230.92082577111879</v>
      </c>
      <c r="W66" s="49">
        <v>593.79452751319502</v>
      </c>
    </row>
    <row r="67" spans="1:23">
      <c r="A67" s="134" t="s">
        <v>121</v>
      </c>
      <c r="B67" s="36">
        <v>5879.6320014541498</v>
      </c>
      <c r="C67" s="24">
        <v>5.8641456857808265</v>
      </c>
      <c r="D67" s="20">
        <v>1315.5893675499306</v>
      </c>
      <c r="E67" s="37">
        <v>789.94564572818524</v>
      </c>
      <c r="F67" s="38">
        <v>5499.7759355314829</v>
      </c>
      <c r="G67" s="17">
        <v>1328.6384129876105</v>
      </c>
      <c r="H67" s="39">
        <v>-961.24919046271452</v>
      </c>
      <c r="I67" s="35">
        <v>1579.91735965</v>
      </c>
      <c r="J67" s="18">
        <v>2339.7285288503872</v>
      </c>
      <c r="K67" s="18">
        <v>796.18114394999998</v>
      </c>
      <c r="L67" s="46">
        <v>1087.5998946629363</v>
      </c>
      <c r="M67" s="47">
        <v>504.18236869989511</v>
      </c>
      <c r="N67" s="29">
        <v>675.94584027625115</v>
      </c>
      <c r="O67" s="29">
        <v>264.53397612244419</v>
      </c>
      <c r="P67" s="30">
        <v>831.33766893702</v>
      </c>
      <c r="Q67" s="30">
        <v>386.83615139692569</v>
      </c>
      <c r="R67" s="30">
        <v>290.62324313337393</v>
      </c>
      <c r="S67" s="30">
        <v>618.73415567381926</v>
      </c>
      <c r="T67" s="30">
        <v>263.06860571262655</v>
      </c>
      <c r="U67" s="30">
        <v>313.10483966910971</v>
      </c>
      <c r="V67" s="30">
        <v>290.46899398767846</v>
      </c>
      <c r="W67" s="49">
        <v>676.97169033418027</v>
      </c>
    </row>
    <row r="68" spans="1:23">
      <c r="A68" s="133" t="s">
        <v>122</v>
      </c>
      <c r="B68" s="36">
        <v>6292.4262124931038</v>
      </c>
      <c r="C68" s="24">
        <v>8.6220939372532683</v>
      </c>
      <c r="D68" s="20">
        <v>1407.9535962796706</v>
      </c>
      <c r="E68" s="37">
        <v>848.44314994461683</v>
      </c>
      <c r="F68" s="38">
        <v>5450.8854331940211</v>
      </c>
      <c r="G68" s="17">
        <v>2023.9026595799555</v>
      </c>
      <c r="H68" s="39">
        <v>-1160.3226170263852</v>
      </c>
      <c r="I68" s="35">
        <v>1591.5909487500003</v>
      </c>
      <c r="J68" s="18">
        <v>2601.1509868032572</v>
      </c>
      <c r="K68" s="18">
        <v>866.14749835999976</v>
      </c>
      <c r="L68" s="46">
        <v>1214.4879759575072</v>
      </c>
      <c r="M68" s="47">
        <v>483.49769218226714</v>
      </c>
      <c r="N68" s="29">
        <v>769.43828275667875</v>
      </c>
      <c r="O68" s="29">
        <v>413.87740496390882</v>
      </c>
      <c r="P68" s="32">
        <v>956.99542024826712</v>
      </c>
      <c r="Q68" s="32">
        <v>418.21413394203262</v>
      </c>
      <c r="R68" s="32">
        <v>296.08138348215772</v>
      </c>
      <c r="S68" s="32">
        <v>559.39888953195623</v>
      </c>
      <c r="T68" s="32">
        <v>258.11704990752384</v>
      </c>
      <c r="U68" s="32">
        <v>332.65236073072498</v>
      </c>
      <c r="V68" s="32">
        <v>241.60606069578483</v>
      </c>
      <c r="W68" s="49">
        <v>720.59004148946178</v>
      </c>
    </row>
    <row r="69" spans="1:23">
      <c r="A69" s="135" t="s">
        <v>123</v>
      </c>
      <c r="B69" s="36">
        <v>6997.9015179722946</v>
      </c>
      <c r="C69" s="24">
        <v>8.0322263887479863</v>
      </c>
      <c r="D69" s="20">
        <v>1565.8063004502585</v>
      </c>
      <c r="E69" s="37">
        <v>943.36119988018402</v>
      </c>
      <c r="F69" s="38">
        <v>6332.0980216943362</v>
      </c>
      <c r="G69" s="17">
        <v>2028.3376790930661</v>
      </c>
      <c r="H69" s="39">
        <v>-1448.3406738328481</v>
      </c>
      <c r="I69" s="35">
        <v>1962.0645332999998</v>
      </c>
      <c r="J69" s="18">
        <v>2653.2398708073179</v>
      </c>
      <c r="K69" s="18">
        <v>984.52686777999998</v>
      </c>
      <c r="L69" s="46">
        <v>1356.4713813796282</v>
      </c>
      <c r="M69" s="47">
        <v>476.76210446288638</v>
      </c>
      <c r="N69" s="29">
        <v>820.46561779138881</v>
      </c>
      <c r="O69" s="29">
        <v>567.26234251520987</v>
      </c>
      <c r="P69" s="32">
        <v>1045.5904908425252</v>
      </c>
      <c r="Q69" s="32">
        <v>394.71395822107644</v>
      </c>
      <c r="R69" s="32">
        <v>323.6037234515673</v>
      </c>
      <c r="S69" s="32">
        <v>805.37491361219281</v>
      </c>
      <c r="T69" s="32">
        <v>276.05297285684912</v>
      </c>
      <c r="U69" s="32">
        <v>337.9709514022129</v>
      </c>
      <c r="V69" s="32">
        <v>258.69818995681487</v>
      </c>
      <c r="W69" s="49">
        <v>736.96782967422371</v>
      </c>
    </row>
    <row r="70" spans="1:23">
      <c r="A70" s="133" t="s">
        <v>124</v>
      </c>
      <c r="B70" s="36">
        <v>5669.8687866023156</v>
      </c>
      <c r="C70" s="24">
        <v>6.7057138534019316</v>
      </c>
      <c r="D70" s="20">
        <v>1260.643184498914</v>
      </c>
      <c r="E70" s="37">
        <v>759.26226314546693</v>
      </c>
      <c r="F70" s="38">
        <v>5337.6956235811458</v>
      </c>
      <c r="G70" s="17">
        <v>1373.3374758633504</v>
      </c>
      <c r="H70" s="39">
        <v>-1123.1142014339125</v>
      </c>
      <c r="I70" s="35">
        <v>1504.7282908</v>
      </c>
      <c r="J70" s="18">
        <v>2237.8616829831499</v>
      </c>
      <c r="K70" s="18">
        <v>858.69475245759998</v>
      </c>
      <c r="L70" s="46">
        <v>1066.5408711776577</v>
      </c>
      <c r="M70" s="47">
        <v>461.46328994789667</v>
      </c>
      <c r="N70" s="29">
        <v>736.49884556030929</v>
      </c>
      <c r="O70" s="29">
        <v>258.05162734117494</v>
      </c>
      <c r="P70" s="32">
        <v>722.3359509720816</v>
      </c>
      <c r="Q70" s="32">
        <v>390.25575269500683</v>
      </c>
      <c r="R70" s="32">
        <v>276.61125050269146</v>
      </c>
      <c r="S70" s="32">
        <v>505.46781711489001</v>
      </c>
      <c r="T70" s="32">
        <v>274.74538077027523</v>
      </c>
      <c r="U70" s="32">
        <v>321.02505642688942</v>
      </c>
      <c r="V70" s="32">
        <v>255.44582884846989</v>
      </c>
      <c r="W70" s="49">
        <v>643.07239927102273</v>
      </c>
    </row>
    <row r="71" spans="1:23">
      <c r="A71" s="136" t="s">
        <v>125</v>
      </c>
      <c r="B71" s="36">
        <v>6484.707606667962</v>
      </c>
      <c r="C71" s="24">
        <v>8.3509417492543889</v>
      </c>
      <c r="D71" s="20">
        <v>1441.8151028699665</v>
      </c>
      <c r="E71" s="37">
        <v>883.11667558162173</v>
      </c>
      <c r="F71" s="38">
        <v>5729.2009954006871</v>
      </c>
      <c r="G71" s="17">
        <v>2012.4172145605244</v>
      </c>
      <c r="H71" s="39">
        <v>-1378.0128892796433</v>
      </c>
      <c r="I71" s="35">
        <v>1739.8738517000002</v>
      </c>
      <c r="J71" s="18">
        <v>2678.5028411919639</v>
      </c>
      <c r="K71" s="18">
        <v>859.24669370770005</v>
      </c>
      <c r="L71" s="46">
        <v>1127.1746589906372</v>
      </c>
      <c r="M71" s="47">
        <v>502.09157264166544</v>
      </c>
      <c r="N71" s="29">
        <v>759.34986946133654</v>
      </c>
      <c r="O71" s="29">
        <v>411.75109809428352</v>
      </c>
      <c r="P71" s="32">
        <v>917.83807641681926</v>
      </c>
      <c r="Q71" s="32">
        <v>471.22335863473711</v>
      </c>
      <c r="R71" s="32">
        <v>305.53427010441726</v>
      </c>
      <c r="S71" s="32">
        <v>649.13347985468363</v>
      </c>
      <c r="T71" s="32">
        <v>274.54278783842295</v>
      </c>
      <c r="U71" s="32">
        <v>327.66744574413747</v>
      </c>
      <c r="V71" s="32">
        <v>296.56973209289924</v>
      </c>
      <c r="W71" s="49">
        <v>745.59599286749824</v>
      </c>
    </row>
    <row r="72" spans="1:23">
      <c r="A72" s="136" t="s">
        <v>126</v>
      </c>
      <c r="B72" s="36">
        <v>6818.0360363209165</v>
      </c>
      <c r="C72" s="24">
        <v>7.7450401036911671</v>
      </c>
      <c r="D72" s="20">
        <v>1515.9276139098445</v>
      </c>
      <c r="E72" s="37">
        <v>918.06302097196476</v>
      </c>
      <c r="F72" s="38">
        <v>5941.5468608914825</v>
      </c>
      <c r="G72" s="17">
        <v>2203.7342591710112</v>
      </c>
      <c r="H72" s="39">
        <v>-1317.7862110274878</v>
      </c>
      <c r="I72" s="35">
        <v>1925.2397675999998</v>
      </c>
      <c r="J72" s="18">
        <v>2475.6072808876534</v>
      </c>
      <c r="K72" s="18">
        <v>1003.6032538347001</v>
      </c>
      <c r="L72" s="46">
        <v>1397.2527369486854</v>
      </c>
      <c r="M72" s="47">
        <v>480.38104119180463</v>
      </c>
      <c r="N72" s="29">
        <v>837.89611871162265</v>
      </c>
      <c r="O72" s="29">
        <v>515.43796764398587</v>
      </c>
      <c r="P72" s="32">
        <v>1041.9971692924887</v>
      </c>
      <c r="Q72" s="32">
        <v>434.20897558938515</v>
      </c>
      <c r="R72" s="32">
        <v>308.82440374281776</v>
      </c>
      <c r="S72" s="32">
        <v>583.68560196009776</v>
      </c>
      <c r="T72" s="32">
        <v>262.77513930897828</v>
      </c>
      <c r="U72" s="32">
        <v>351.25656411140153</v>
      </c>
      <c r="V72" s="32">
        <v>264.62187113566682</v>
      </c>
      <c r="W72" s="49">
        <v>759.45593061379145</v>
      </c>
    </row>
    <row r="73" spans="1:23">
      <c r="A73" s="135" t="s">
        <v>127</v>
      </c>
      <c r="B73" s="36">
        <v>7194.6710736646</v>
      </c>
      <c r="C73" s="24">
        <v>3.1811021145120293</v>
      </c>
      <c r="D73" s="20">
        <v>1599.6689509215137</v>
      </c>
      <c r="E73" s="37">
        <v>963.23656530373614</v>
      </c>
      <c r="F73" s="38">
        <v>6499.4911313658486</v>
      </c>
      <c r="G73" s="17">
        <v>1985.9030914779323</v>
      </c>
      <c r="H73" s="39">
        <v>-1322.3828029859374</v>
      </c>
      <c r="I73" s="35">
        <v>2158.6656735500001</v>
      </c>
      <c r="J73" s="18">
        <v>2481.0346293712091</v>
      </c>
      <c r="K73" s="18">
        <v>1068.4722527291999</v>
      </c>
      <c r="L73" s="46">
        <v>1447.6054808404481</v>
      </c>
      <c r="M73" s="47">
        <v>489.3947741125919</v>
      </c>
      <c r="N73" s="29">
        <v>822.54239351403885</v>
      </c>
      <c r="O73" s="29">
        <v>571.61988489672558</v>
      </c>
      <c r="P73" s="32">
        <v>1087.3213403654045</v>
      </c>
      <c r="Q73" s="32">
        <v>408.26060776457797</v>
      </c>
      <c r="R73" s="32">
        <v>341.5161163362751</v>
      </c>
      <c r="S73" s="32">
        <v>788.06069538945769</v>
      </c>
      <c r="T73" s="32">
        <v>280.24154896355685</v>
      </c>
      <c r="U73" s="32">
        <v>362.28088388939943</v>
      </c>
      <c r="V73" s="32">
        <v>249.5894734596931</v>
      </c>
      <c r="W73" s="49">
        <v>757.65157259343619</v>
      </c>
    </row>
    <row r="74" spans="1:23">
      <c r="A74" s="133" t="s">
        <v>128</v>
      </c>
      <c r="B74" s="36">
        <v>5776.7927725666887</v>
      </c>
      <c r="C74" s="24">
        <v>2.379546689647853</v>
      </c>
      <c r="D74" s="20">
        <v>1288.3698587284644</v>
      </c>
      <c r="E74" s="37">
        <v>777.00640407718652</v>
      </c>
      <c r="F74" s="38">
        <v>5434.1510607261343</v>
      </c>
      <c r="G74" s="17">
        <v>1159.4238629234451</v>
      </c>
      <c r="H74" s="39">
        <v>-809.87355303727918</v>
      </c>
      <c r="I74" s="35">
        <v>1789.5098249</v>
      </c>
      <c r="J74" s="18">
        <v>1991.028317270871</v>
      </c>
      <c r="K74" s="18">
        <v>861.7</v>
      </c>
      <c r="L74" s="46">
        <v>1133.5476472833329</v>
      </c>
      <c r="M74" s="47">
        <v>497.13796605486442</v>
      </c>
      <c r="N74" s="29">
        <v>743.11476483091235</v>
      </c>
      <c r="O74" s="29">
        <v>259.74109645598332</v>
      </c>
      <c r="P74" s="32">
        <v>826.44364557174993</v>
      </c>
      <c r="Q74" s="32">
        <v>388.82895296752889</v>
      </c>
      <c r="R74" s="32">
        <v>261.41682780173602</v>
      </c>
      <c r="S74" s="32">
        <v>454.68231075912149</v>
      </c>
      <c r="T74" s="32">
        <v>279.01823916769246</v>
      </c>
      <c r="U74" s="32">
        <v>309.81394005597696</v>
      </c>
      <c r="V74" s="32">
        <v>249.85458941067583</v>
      </c>
      <c r="W74" s="49">
        <v>682.96277823796208</v>
      </c>
    </row>
    <row r="75" spans="1:23">
      <c r="A75" s="133" t="s">
        <v>129</v>
      </c>
      <c r="B75" s="36">
        <v>6544.513652558493</v>
      </c>
      <c r="C75" s="24">
        <v>1.5540298819555005</v>
      </c>
      <c r="D75" s="20">
        <v>1459.5908944552596</v>
      </c>
      <c r="E75" s="37">
        <v>884.45975895564118</v>
      </c>
      <c r="F75" s="38">
        <v>5636.205657014485</v>
      </c>
      <c r="G75" s="17">
        <v>1687.4550720516413</v>
      </c>
      <c r="H75" s="39">
        <v>-826.05229748279135</v>
      </c>
      <c r="I75" s="35">
        <v>1893.2586046500001</v>
      </c>
      <c r="J75" s="18">
        <v>2595.4031932123553</v>
      </c>
      <c r="K75" s="18">
        <v>839.00797943999999</v>
      </c>
      <c r="L75" s="46">
        <v>1148.3579967539424</v>
      </c>
      <c r="M75" s="47">
        <v>580.05210825826043</v>
      </c>
      <c r="N75" s="29">
        <v>788.08139143044605</v>
      </c>
      <c r="O75" s="29">
        <v>368.03873035804401</v>
      </c>
      <c r="P75" s="32">
        <v>945.25851151048425</v>
      </c>
      <c r="Q75" s="32">
        <v>453.28798145212033</v>
      </c>
      <c r="R75" s="32">
        <v>348.71575509531095</v>
      </c>
      <c r="S75" s="32">
        <v>595.83231745520777</v>
      </c>
      <c r="T75" s="32">
        <v>326.40626279955421</v>
      </c>
      <c r="U75" s="32">
        <v>325.30818092248217</v>
      </c>
      <c r="V75" s="32">
        <v>275.88691804073846</v>
      </c>
      <c r="W75" s="49">
        <v>740.05624331214835</v>
      </c>
    </row>
    <row r="76" spans="1:23">
      <c r="A76" s="135" t="s">
        <v>130</v>
      </c>
      <c r="B76" s="36">
        <v>6834.9999225964666</v>
      </c>
      <c r="C76" s="24">
        <v>1.3638236611038224</v>
      </c>
      <c r="D76" s="20">
        <v>1524.3766275472738</v>
      </c>
      <c r="E76" s="37">
        <v>918.61255532007158</v>
      </c>
      <c r="F76" s="38">
        <v>5668.295396737828</v>
      </c>
      <c r="G76" s="17">
        <v>1806.4682657967223</v>
      </c>
      <c r="H76" s="39">
        <v>-573.78834668036825</v>
      </c>
      <c r="I76" s="35">
        <v>1892.3218122000003</v>
      </c>
      <c r="J76" s="18">
        <v>2551.5769613676748</v>
      </c>
      <c r="K76" s="18">
        <v>962.7</v>
      </c>
      <c r="L76" s="46">
        <v>1426.2144396877782</v>
      </c>
      <c r="M76" s="47">
        <v>577.08046627761223</v>
      </c>
      <c r="N76" s="29">
        <v>866.02828161030311</v>
      </c>
      <c r="O76" s="29">
        <v>404.8923807928561</v>
      </c>
      <c r="P76" s="32">
        <v>1045.586060024368</v>
      </c>
      <c r="Q76" s="32">
        <v>471.32495817042496</v>
      </c>
      <c r="R76" s="32">
        <v>352.30282120018529</v>
      </c>
      <c r="S76" s="32">
        <v>529.52445058062199</v>
      </c>
      <c r="T76" s="32">
        <v>247.80883220181556</v>
      </c>
      <c r="U76" s="32">
        <v>341.94329454657043</v>
      </c>
      <c r="V76" s="32">
        <v>267.74467674437409</v>
      </c>
      <c r="W76" s="49">
        <v>799.39330142632161</v>
      </c>
    </row>
    <row r="77" spans="1:23">
      <c r="A77" s="136" t="s">
        <v>131</v>
      </c>
      <c r="B77" s="36">
        <v>7691.0479013334234</v>
      </c>
      <c r="C77" s="24">
        <v>7.6271316381304928</v>
      </c>
      <c r="D77" s="20">
        <v>1715.296824419783</v>
      </c>
      <c r="E77" s="37">
        <v>1017.6192671070131</v>
      </c>
      <c r="F77" s="38">
        <v>6793.992454884351</v>
      </c>
      <c r="G77" s="17">
        <v>1999.5645904796229</v>
      </c>
      <c r="H77" s="39">
        <v>-1267.5954111666597</v>
      </c>
      <c r="I77" s="35">
        <v>2493.9298928999992</v>
      </c>
      <c r="J77" s="18">
        <v>2603.8818429876123</v>
      </c>
      <c r="K77" s="18">
        <v>996</v>
      </c>
      <c r="L77" s="46">
        <v>1557.1039369363302</v>
      </c>
      <c r="M77" s="47">
        <v>540.74165758335732</v>
      </c>
      <c r="N77" s="29">
        <v>981.44452262121627</v>
      </c>
      <c r="O77" s="29">
        <v>535.51162198737438</v>
      </c>
      <c r="P77" s="32">
        <v>1209.5136967126105</v>
      </c>
      <c r="Q77" s="32">
        <v>475.73689492769392</v>
      </c>
      <c r="R77" s="32">
        <v>389.50168145486145</v>
      </c>
      <c r="S77" s="32">
        <v>785.34488952468223</v>
      </c>
      <c r="T77" s="32">
        <v>349.29955287835838</v>
      </c>
      <c r="U77" s="32">
        <v>361.39263762455744</v>
      </c>
      <c r="V77" s="32">
        <v>276.15933027148657</v>
      </c>
      <c r="W77" s="49">
        <v>826.81355192774288</v>
      </c>
    </row>
    <row r="78" spans="1:23">
      <c r="A78" s="133" t="s">
        <v>132</v>
      </c>
      <c r="B78" s="36">
        <v>6307.2030601953893</v>
      </c>
      <c r="C78" s="24">
        <v>7.1814234759292104</v>
      </c>
      <c r="D78" s="20">
        <v>1404.5658746677184</v>
      </c>
      <c r="E78" s="37">
        <v>802.86853795985348</v>
      </c>
      <c r="F78" s="38">
        <v>5784.5572879595466</v>
      </c>
      <c r="G78" s="17">
        <v>1516.3017422850621</v>
      </c>
      <c r="H78" s="39">
        <v>-1090.372951463858</v>
      </c>
      <c r="I78" s="35">
        <v>1871.7409622499999</v>
      </c>
      <c r="J78" s="18">
        <v>2335.4408125997797</v>
      </c>
      <c r="K78" s="18">
        <v>940.80972669660002</v>
      </c>
      <c r="L78" s="46">
        <v>1164.2163238890098</v>
      </c>
      <c r="M78" s="47">
        <v>498.21397738754712</v>
      </c>
      <c r="N78" s="29">
        <v>810.87077918056184</v>
      </c>
      <c r="O78" s="29">
        <v>293.46135174392555</v>
      </c>
      <c r="P78" s="32">
        <v>942.83333953682234</v>
      </c>
      <c r="Q78" s="32">
        <v>456.09704144597055</v>
      </c>
      <c r="R78" s="32">
        <v>293.98790206983989</v>
      </c>
      <c r="S78" s="32">
        <v>483.67148910255753</v>
      </c>
      <c r="T78" s="32">
        <v>292.86373865894819</v>
      </c>
      <c r="U78" s="32">
        <v>338.43138347027565</v>
      </c>
      <c r="V78" s="32">
        <v>267.73708235976648</v>
      </c>
      <c r="W78" s="49">
        <v>726.62524854257413</v>
      </c>
    </row>
    <row r="79" spans="1:23">
      <c r="A79" s="133" t="s">
        <v>133</v>
      </c>
      <c r="B79" s="36">
        <v>7162.7882558116826</v>
      </c>
      <c r="C79" s="24">
        <v>5.22016608925263</v>
      </c>
      <c r="D79" s="20">
        <v>1595.0981529477081</v>
      </c>
      <c r="E79" s="37">
        <v>905.04392862749091</v>
      </c>
      <c r="F79" s="38">
        <v>6055.5522251692528</v>
      </c>
      <c r="G79" s="17">
        <v>2249.5919454878317</v>
      </c>
      <c r="H79" s="39">
        <v>-1215.2612180444326</v>
      </c>
      <c r="I79" s="35">
        <v>2150.6137816999999</v>
      </c>
      <c r="J79" s="18">
        <v>2723.0267095738745</v>
      </c>
      <c r="K79" s="18">
        <v>1024.328499344</v>
      </c>
      <c r="L79" s="46">
        <v>1182.4199375538085</v>
      </c>
      <c r="M79" s="47">
        <v>586.48354306480428</v>
      </c>
      <c r="N79" s="29">
        <v>847.28808146811957</v>
      </c>
      <c r="O79" s="29">
        <v>458.29233260828516</v>
      </c>
      <c r="P79" s="32">
        <v>1038.230230762307</v>
      </c>
      <c r="Q79" s="32">
        <v>487.83520492695811</v>
      </c>
      <c r="R79" s="32">
        <v>361.54404806488856</v>
      </c>
      <c r="S79" s="32">
        <v>629.59959290847269</v>
      </c>
      <c r="T79" s="32">
        <v>313.08027101139891</v>
      </c>
      <c r="U79" s="32">
        <v>355.10741816569436</v>
      </c>
      <c r="V79" s="32">
        <v>279.79277146191419</v>
      </c>
      <c r="W79" s="49">
        <v>820.60626202483957</v>
      </c>
    </row>
    <row r="80" spans="1:23" ht="15.75" thickBot="1">
      <c r="A80" s="137" t="s">
        <v>136</v>
      </c>
      <c r="B80" s="44">
        <v>7540.1369590653121</v>
      </c>
      <c r="C80" s="128">
        <f>'[3]realuri zrda KV'!$BP$30</f>
        <v>5.5522407618310297</v>
      </c>
      <c r="D80" s="45">
        <v>1679.1308226400874</v>
      </c>
      <c r="E80" s="129">
        <v>962.13036142715157</v>
      </c>
      <c r="F80" s="40">
        <v>6140.7932752161996</v>
      </c>
      <c r="G80" s="41">
        <v>2280.0612987189566</v>
      </c>
      <c r="H80" s="42">
        <v>-963.83124979340982</v>
      </c>
      <c r="I80" s="43">
        <v>2091.7033024499997</v>
      </c>
      <c r="J80" s="41">
        <v>2925.9566677482858</v>
      </c>
      <c r="K80" s="41">
        <v>1123.3065000000001</v>
      </c>
      <c r="L80" s="42">
        <v>1405.050700789445</v>
      </c>
      <c r="M80" s="50">
        <v>646.43882080558865</v>
      </c>
      <c r="N80" s="51">
        <v>973.19004743782136</v>
      </c>
      <c r="O80" s="51">
        <v>518.05247353346306</v>
      </c>
      <c r="P80" s="52">
        <v>1134.4022923929349</v>
      </c>
      <c r="Q80" s="52">
        <v>504.51113462594094</v>
      </c>
      <c r="R80" s="52">
        <v>390.78148721202047</v>
      </c>
      <c r="S80" s="52">
        <v>534.79408755935401</v>
      </c>
      <c r="T80" s="52">
        <v>270.33219388113395</v>
      </c>
      <c r="U80" s="52">
        <v>371.67479309453472</v>
      </c>
      <c r="V80" s="52">
        <v>261.50025242232317</v>
      </c>
      <c r="W80" s="53">
        <v>844.57901834261452</v>
      </c>
    </row>
  </sheetData>
  <mergeCells count="5">
    <mergeCell ref="M4:W4"/>
    <mergeCell ref="F4:H4"/>
    <mergeCell ref="I4:L4"/>
    <mergeCell ref="B4:E4"/>
    <mergeCell ref="A4:A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I24" sqref="I24"/>
    </sheetView>
  </sheetViews>
  <sheetFormatPr defaultRowHeight="15"/>
  <cols>
    <col min="2" max="2" width="8" style="82" customWidth="1"/>
    <col min="3" max="3" width="20.140625" customWidth="1"/>
    <col min="4" max="4" width="18.140625" customWidth="1"/>
    <col min="5" max="5" width="19.28515625" style="19" customWidth="1"/>
    <col min="6" max="6" width="13" customWidth="1"/>
    <col min="7" max="7" width="36.85546875" customWidth="1"/>
    <col min="8" max="9" width="19.42578125" customWidth="1"/>
    <col min="10" max="10" width="16.7109375" customWidth="1"/>
    <col min="11" max="11" width="13.28515625" customWidth="1"/>
    <col min="12" max="12" width="12.140625" customWidth="1"/>
    <col min="13" max="13" width="12" customWidth="1"/>
  </cols>
  <sheetData>
    <row r="1" spans="1:13" ht="15.75">
      <c r="B1" s="8"/>
    </row>
    <row r="2" spans="1:13" ht="15.75">
      <c r="B2" s="8"/>
      <c r="C2" s="82" t="s">
        <v>49</v>
      </c>
    </row>
    <row r="4" spans="1:13" ht="54.75" customHeight="1">
      <c r="A4" s="2"/>
      <c r="B4" s="150"/>
      <c r="C4" s="72" t="s">
        <v>49</v>
      </c>
      <c r="D4" s="159" t="s">
        <v>161</v>
      </c>
      <c r="E4" s="159" t="s">
        <v>162</v>
      </c>
      <c r="G4" s="161" t="s">
        <v>141</v>
      </c>
      <c r="H4" s="160" t="s">
        <v>193</v>
      </c>
      <c r="I4" s="160" t="s">
        <v>194</v>
      </c>
      <c r="J4" s="160" t="s">
        <v>142</v>
      </c>
      <c r="K4" s="160" t="s">
        <v>143</v>
      </c>
      <c r="L4" s="160" t="s">
        <v>144</v>
      </c>
      <c r="M4" s="160" t="s">
        <v>145</v>
      </c>
    </row>
    <row r="5" spans="1:13" s="25" customFormat="1">
      <c r="A5" s="179">
        <v>2005</v>
      </c>
      <c r="B5" s="157" t="s">
        <v>37</v>
      </c>
      <c r="C5" s="60">
        <v>71.489425170011174</v>
      </c>
      <c r="D5" s="60">
        <v>666873.5</v>
      </c>
      <c r="E5" s="158">
        <v>796.98577385607143</v>
      </c>
      <c r="G5" s="154" t="s">
        <v>7</v>
      </c>
      <c r="H5" s="190">
        <v>230542507.03999999</v>
      </c>
      <c r="I5" s="190">
        <v>307887410.21000004</v>
      </c>
      <c r="J5" s="190">
        <v>77344903.170000046</v>
      </c>
      <c r="K5" s="189">
        <v>0.33549085660190392</v>
      </c>
      <c r="L5" s="164">
        <v>1.4615951792019643E-2</v>
      </c>
      <c r="M5" s="164">
        <v>1.6800191569097851E-3</v>
      </c>
    </row>
    <row r="6" spans="1:13" s="25" customFormat="1" ht="24">
      <c r="A6" s="179"/>
      <c r="B6" s="153" t="s">
        <v>38</v>
      </c>
      <c r="C6" s="29">
        <v>74.856141343156679</v>
      </c>
      <c r="D6" s="29">
        <v>641799.5</v>
      </c>
      <c r="E6" s="155">
        <v>767.01963890893819</v>
      </c>
      <c r="G6" s="154" t="s">
        <v>192</v>
      </c>
      <c r="H6" s="190">
        <v>6517523861.4800091</v>
      </c>
      <c r="I6" s="190">
        <v>6907987376.9400034</v>
      </c>
      <c r="J6" s="190">
        <v>390463515.45999432</v>
      </c>
      <c r="K6" s="189">
        <v>5.9909794541408434E-2</v>
      </c>
      <c r="L6" s="164">
        <v>7.3786321846730035E-2</v>
      </c>
      <c r="M6" s="164">
        <v>8.4813111034001461E-3</v>
      </c>
    </row>
    <row r="7" spans="1:13" s="25" customFormat="1">
      <c r="A7" s="179"/>
      <c r="B7" s="153" t="s">
        <v>39</v>
      </c>
      <c r="C7" s="29">
        <v>85.901740041155307</v>
      </c>
      <c r="D7" s="29">
        <v>791121.4</v>
      </c>
      <c r="E7" s="155">
        <v>945.47541804120078</v>
      </c>
      <c r="G7" s="154" t="s">
        <v>51</v>
      </c>
      <c r="H7" s="190">
        <v>2003680993.3500004</v>
      </c>
      <c r="I7" s="190">
        <v>2158820234.4699998</v>
      </c>
      <c r="J7" s="190">
        <v>155139241.11999941</v>
      </c>
      <c r="K7" s="189">
        <v>7.7427116210060154E-2</v>
      </c>
      <c r="L7" s="164">
        <v>2.9316833770889335E-2</v>
      </c>
      <c r="M7" s="164">
        <v>3.3698005477772598E-3</v>
      </c>
    </row>
    <row r="8" spans="1:13" s="25" customFormat="1">
      <c r="A8" s="179"/>
      <c r="B8" s="153" t="s">
        <v>40</v>
      </c>
      <c r="C8" s="29">
        <v>85.663795685900226</v>
      </c>
      <c r="D8" s="29">
        <v>798275.6</v>
      </c>
      <c r="E8" s="155">
        <v>919.09318131236989</v>
      </c>
      <c r="G8" s="154" t="s">
        <v>9</v>
      </c>
      <c r="H8" s="190">
        <v>3204272522.2900004</v>
      </c>
      <c r="I8" s="190">
        <v>3840262151.8700018</v>
      </c>
      <c r="J8" s="190">
        <v>635989629.58000135</v>
      </c>
      <c r="K8" s="189">
        <v>0.19848175370722787</v>
      </c>
      <c r="L8" s="164">
        <v>0.12018366285538559</v>
      </c>
      <c r="M8" s="164">
        <v>1.3814417207839913E-2</v>
      </c>
    </row>
    <row r="9" spans="1:13" s="25" customFormat="1">
      <c r="A9" s="179"/>
      <c r="B9" s="153" t="s">
        <v>41</v>
      </c>
      <c r="C9" s="29">
        <v>76.651712509035178</v>
      </c>
      <c r="D9" s="29">
        <v>780595.29999999993</v>
      </c>
      <c r="E9" s="155">
        <v>898.73699959573321</v>
      </c>
      <c r="G9" s="154" t="s">
        <v>10</v>
      </c>
      <c r="H9" s="190">
        <v>22236773473.720009</v>
      </c>
      <c r="I9" s="190">
        <v>23868345381.210022</v>
      </c>
      <c r="J9" s="190">
        <v>1631571907.4900131</v>
      </c>
      <c r="K9" s="189">
        <v>7.337269093550125E-2</v>
      </c>
      <c r="L9" s="164">
        <v>0.30831994569407062</v>
      </c>
      <c r="M9" s="164">
        <v>3.5439595217209449E-2</v>
      </c>
    </row>
    <row r="10" spans="1:13" s="25" customFormat="1">
      <c r="A10" s="179"/>
      <c r="B10" s="153" t="s">
        <v>42</v>
      </c>
      <c r="C10" s="29">
        <v>79.102536203719978</v>
      </c>
      <c r="D10" s="29">
        <v>873245.40000000014</v>
      </c>
      <c r="E10" s="155">
        <v>1005.4095261741597</v>
      </c>
      <c r="G10" s="154" t="s">
        <v>52</v>
      </c>
      <c r="H10" s="190">
        <v>702113480.07999992</v>
      </c>
      <c r="I10" s="190">
        <v>744465484.63999999</v>
      </c>
      <c r="J10" s="190">
        <v>42352004.560000062</v>
      </c>
      <c r="K10" s="189">
        <v>6.0320739825667991E-2</v>
      </c>
      <c r="L10" s="164">
        <v>8.0033050863583706E-3</v>
      </c>
      <c r="M10" s="164">
        <v>9.199336488655487E-4</v>
      </c>
    </row>
    <row r="11" spans="1:13" s="25" customFormat="1">
      <c r="A11" s="179"/>
      <c r="B11" s="153" t="s">
        <v>43</v>
      </c>
      <c r="C11" s="29">
        <v>61.667177516921981</v>
      </c>
      <c r="D11" s="29">
        <v>897711.00000000012</v>
      </c>
      <c r="E11" s="155">
        <v>943.94918895546198</v>
      </c>
      <c r="G11" s="154" t="s">
        <v>53</v>
      </c>
      <c r="H11" s="190">
        <v>4474816304.3700008</v>
      </c>
      <c r="I11" s="190">
        <v>4825469287.9300041</v>
      </c>
      <c r="J11" s="190">
        <v>350652983.56000328</v>
      </c>
      <c r="K11" s="189">
        <v>7.8361425298634879E-2</v>
      </c>
      <c r="L11" s="164">
        <v>6.6263281656402148E-2</v>
      </c>
      <c r="M11" s="164">
        <v>7.6165811276996277E-3</v>
      </c>
    </row>
    <row r="12" spans="1:13" s="25" customFormat="1">
      <c r="A12" s="179"/>
      <c r="B12" s="153" t="s">
        <v>44</v>
      </c>
      <c r="C12" s="29">
        <v>59.089733307086476</v>
      </c>
      <c r="D12" s="29">
        <v>977888.00000000012</v>
      </c>
      <c r="E12" s="155">
        <v>1028.2558468029008</v>
      </c>
      <c r="G12" s="154" t="s">
        <v>54</v>
      </c>
      <c r="H12" s="190">
        <v>2772602985.7200003</v>
      </c>
      <c r="I12" s="190">
        <v>2912073278.1499996</v>
      </c>
      <c r="J12" s="190">
        <v>139470292.42999935</v>
      </c>
      <c r="K12" s="189">
        <v>5.0303016028016456E-2</v>
      </c>
      <c r="L12" s="164">
        <v>2.6355855228045941E-2</v>
      </c>
      <c r="M12" s="164">
        <v>3.0294531830649721E-3</v>
      </c>
    </row>
    <row r="13" spans="1:13" s="25" customFormat="1">
      <c r="A13" s="179"/>
      <c r="B13" s="153" t="s">
        <v>140</v>
      </c>
      <c r="C13" s="29">
        <v>46.816743844848929</v>
      </c>
      <c r="D13" s="29">
        <v>1008699.3000000002</v>
      </c>
      <c r="E13" s="155">
        <v>1060.6541371721437</v>
      </c>
      <c r="G13" s="154" t="s">
        <v>146</v>
      </c>
      <c r="H13" s="190">
        <v>2108869361.2199981</v>
      </c>
      <c r="I13" s="190">
        <v>2438400359.6599998</v>
      </c>
      <c r="J13" s="190">
        <v>329530998.44000173</v>
      </c>
      <c r="K13" s="189">
        <v>0.15625955998021857</v>
      </c>
      <c r="L13" s="164">
        <v>6.2271836795618589E-2</v>
      </c>
      <c r="M13" s="164">
        <v>7.1577876173428935E-3</v>
      </c>
    </row>
    <row r="14" spans="1:13" s="25" customFormat="1">
      <c r="A14" s="179"/>
      <c r="B14" s="153" t="s">
        <v>46</v>
      </c>
      <c r="C14" s="29">
        <v>58.812917018413998</v>
      </c>
      <c r="D14" s="29">
        <v>1018314.3000000002</v>
      </c>
      <c r="E14" s="155">
        <v>982.08193624901708</v>
      </c>
      <c r="G14" s="154" t="s">
        <v>147</v>
      </c>
      <c r="H14" s="190">
        <v>924979910.18999982</v>
      </c>
      <c r="I14" s="190">
        <v>848041148.69000006</v>
      </c>
      <c r="J14" s="190">
        <v>-76938761.499999762</v>
      </c>
      <c r="K14" s="189">
        <v>-8.3178845996985773E-2</v>
      </c>
      <c r="L14" s="164">
        <v>-1.453920275199037E-2</v>
      </c>
      <c r="M14" s="164">
        <v>-1.671197298480147E-3</v>
      </c>
    </row>
    <row r="15" spans="1:13" s="25" customFormat="1">
      <c r="A15" s="179"/>
      <c r="B15" s="153" t="s">
        <v>47</v>
      </c>
      <c r="C15" s="29">
        <v>72.249605125389252</v>
      </c>
      <c r="D15" s="29">
        <v>1118015</v>
      </c>
      <c r="E15" s="155">
        <v>1078.2352127977035</v>
      </c>
      <c r="G15" s="154" t="s">
        <v>17</v>
      </c>
      <c r="H15" s="190">
        <v>735586035.20000005</v>
      </c>
      <c r="I15" s="190">
        <v>1120182120.1500001</v>
      </c>
      <c r="J15" s="190">
        <v>384596084.95000005</v>
      </c>
      <c r="K15" s="189">
        <v>0.52284310270440537</v>
      </c>
      <c r="L15" s="164">
        <v>7.2677547021728198E-2</v>
      </c>
      <c r="M15" s="164">
        <v>8.3538638476066875E-3</v>
      </c>
    </row>
    <row r="16" spans="1:13" s="25" customFormat="1">
      <c r="A16" s="180"/>
      <c r="B16" s="153" t="s">
        <v>48</v>
      </c>
      <c r="C16" s="29">
        <v>61.228023037874038</v>
      </c>
      <c r="D16" s="29">
        <v>1239134.8999999999</v>
      </c>
      <c r="E16" s="155">
        <v>1195.0455786251177</v>
      </c>
      <c r="G16" s="154" t="s">
        <v>148</v>
      </c>
      <c r="H16" s="190">
        <v>126346435.65000001</v>
      </c>
      <c r="I16" s="190">
        <v>1357987968.4699988</v>
      </c>
      <c r="J16" s="190">
        <v>1231641532.8199987</v>
      </c>
      <c r="K16" s="189">
        <v>9.7481304200131493</v>
      </c>
      <c r="L16" s="164">
        <v>0.23274466100474234</v>
      </c>
      <c r="M16" s="164">
        <v>2.6752653177874921E-2</v>
      </c>
    </row>
    <row r="17" spans="1:13" s="25" customFormat="1">
      <c r="A17" s="178">
        <v>2006</v>
      </c>
      <c r="B17" s="153" t="s">
        <v>37</v>
      </c>
      <c r="C17" s="29">
        <v>40.329177872565026</v>
      </c>
      <c r="D17" s="29">
        <v>935818.1</v>
      </c>
      <c r="E17" s="155">
        <v>911.27294813748722</v>
      </c>
      <c r="G17" s="154" t="s">
        <v>19</v>
      </c>
      <c r="H17" s="190">
        <v>46038107870.310028</v>
      </c>
      <c r="I17" s="190">
        <v>51329922202.390038</v>
      </c>
      <c r="J17" s="190">
        <v>5291814332.0800095</v>
      </c>
      <c r="K17" s="189">
        <v>0.11494421853711101</v>
      </c>
      <c r="L17" s="164"/>
      <c r="M17" s="164"/>
    </row>
    <row r="18" spans="1:13" s="25" customFormat="1">
      <c r="A18" s="179"/>
      <c r="B18" s="153" t="s">
        <v>38</v>
      </c>
      <c r="C18" s="29">
        <v>34.03997665937726</v>
      </c>
      <c r="D18" s="29">
        <v>860267.89999999991</v>
      </c>
      <c r="E18" s="155">
        <v>837.70432033858401</v>
      </c>
      <c r="H18" s="156"/>
      <c r="I18" s="156"/>
      <c r="J18" s="156"/>
    </row>
    <row r="19" spans="1:13" s="25" customFormat="1">
      <c r="A19" s="179"/>
      <c r="B19" s="153" t="s">
        <v>39</v>
      </c>
      <c r="C19" s="29">
        <v>40.978666485320701</v>
      </c>
      <c r="D19" s="29">
        <v>1115312.3999999999</v>
      </c>
      <c r="E19" s="155">
        <v>1086.0593729083637</v>
      </c>
    </row>
    <row r="20" spans="1:13" s="25" customFormat="1">
      <c r="A20" s="179"/>
      <c r="B20" s="153" t="s">
        <v>40</v>
      </c>
      <c r="C20" s="29">
        <v>44.407683261269653</v>
      </c>
      <c r="D20" s="29">
        <v>1152771.3</v>
      </c>
      <c r="E20" s="155">
        <v>1065.7865224545408</v>
      </c>
    </row>
    <row r="21" spans="1:13" s="25" customFormat="1">
      <c r="A21" s="179"/>
      <c r="B21" s="153" t="s">
        <v>41</v>
      </c>
      <c r="C21" s="29">
        <v>52.174846556211662</v>
      </c>
      <c r="D21" s="29">
        <v>1187869.7000000002</v>
      </c>
      <c r="E21" s="155">
        <v>1098.236499028141</v>
      </c>
    </row>
    <row r="22" spans="1:13" s="25" customFormat="1">
      <c r="A22" s="179"/>
      <c r="B22" s="153" t="s">
        <v>42</v>
      </c>
      <c r="C22" s="29">
        <v>47.693924296652455</v>
      </c>
      <c r="D22" s="29">
        <v>1289730.4000000001</v>
      </c>
      <c r="E22" s="155">
        <v>1192.411086153779</v>
      </c>
    </row>
    <row r="23" spans="1:13" s="25" customFormat="1">
      <c r="A23" s="179"/>
      <c r="B23" s="153" t="s">
        <v>43</v>
      </c>
      <c r="C23" s="29">
        <v>48.043891631048297</v>
      </c>
      <c r="D23" s="29">
        <v>1329006.3</v>
      </c>
      <c r="E23" s="155">
        <v>1151.443775532588</v>
      </c>
    </row>
    <row r="24" spans="1:13" s="25" customFormat="1">
      <c r="A24" s="179"/>
      <c r="B24" s="153" t="s">
        <v>44</v>
      </c>
      <c r="C24" s="29">
        <v>45.985736607873292</v>
      </c>
      <c r="D24" s="29">
        <v>1427577</v>
      </c>
      <c r="E24" s="155">
        <v>1236.8448898575464</v>
      </c>
    </row>
    <row r="25" spans="1:13" s="25" customFormat="1">
      <c r="A25" s="179"/>
      <c r="B25" s="153" t="s">
        <v>140</v>
      </c>
      <c r="C25" s="29">
        <v>41.690402679966184</v>
      </c>
      <c r="D25" s="29">
        <v>1429230.1</v>
      </c>
      <c r="E25" s="155">
        <v>1238.2771266387663</v>
      </c>
    </row>
    <row r="26" spans="1:13" s="25" customFormat="1">
      <c r="A26" s="179"/>
      <c r="B26" s="153" t="s">
        <v>46</v>
      </c>
      <c r="C26" s="29">
        <v>44.109907913499768</v>
      </c>
      <c r="D26" s="29">
        <v>1467491.8</v>
      </c>
      <c r="E26" s="155">
        <v>1283.3427123478471</v>
      </c>
    </row>
    <row r="27" spans="1:13" s="25" customFormat="1">
      <c r="A27" s="179"/>
      <c r="B27" s="153" t="s">
        <v>47</v>
      </c>
      <c r="C27" s="29">
        <v>25.011623278757455</v>
      </c>
      <c r="D27" s="29">
        <v>1397648.7</v>
      </c>
      <c r="E27" s="155">
        <v>1222.2639155921977</v>
      </c>
    </row>
    <row r="28" spans="1:13" s="25" customFormat="1">
      <c r="A28" s="180"/>
      <c r="B28" s="153" t="s">
        <v>48</v>
      </c>
      <c r="C28" s="29">
        <v>35.309537323176045</v>
      </c>
      <c r="D28" s="29">
        <v>1676667.7</v>
      </c>
      <c r="E28" s="155">
        <v>1466.270049225506</v>
      </c>
    </row>
    <row r="29" spans="1:13" s="25" customFormat="1">
      <c r="A29" s="178">
        <v>2007</v>
      </c>
      <c r="B29" s="153" t="s">
        <v>37</v>
      </c>
      <c r="C29" s="29">
        <v>39.059300092614166</v>
      </c>
      <c r="D29" s="29">
        <v>1333770.3000000003</v>
      </c>
      <c r="E29" s="155">
        <v>1079.6570590007623</v>
      </c>
    </row>
    <row r="30" spans="1:13" s="25" customFormat="1">
      <c r="A30" s="179"/>
      <c r="B30" s="153" t="s">
        <v>38</v>
      </c>
      <c r="C30" s="29">
        <v>54.920903127967449</v>
      </c>
      <c r="D30" s="29">
        <v>1360283.7</v>
      </c>
      <c r="E30" s="155">
        <v>1101.1190599675783</v>
      </c>
    </row>
    <row r="31" spans="1:13" s="25" customFormat="1">
      <c r="A31" s="179"/>
      <c r="B31" s="153" t="s">
        <v>39</v>
      </c>
      <c r="C31" s="29">
        <v>32.959249803014842</v>
      </c>
      <c r="D31" s="29">
        <v>1522966.4</v>
      </c>
      <c r="E31" s="155">
        <v>1232.8070465963879</v>
      </c>
    </row>
    <row r="32" spans="1:13" s="25" customFormat="1">
      <c r="A32" s="179"/>
      <c r="B32" s="153" t="s">
        <v>40</v>
      </c>
      <c r="C32" s="29">
        <v>30.823017540426264</v>
      </c>
      <c r="D32" s="29">
        <v>1545695.5999999999</v>
      </c>
      <c r="E32" s="155">
        <v>1249.6968523669677</v>
      </c>
    </row>
    <row r="33" spans="1:5" s="25" customFormat="1">
      <c r="A33" s="179"/>
      <c r="B33" s="153" t="s">
        <v>41</v>
      </c>
      <c r="C33" s="29">
        <v>45.879047171587871</v>
      </c>
      <c r="D33" s="29">
        <v>1776568.4000000004</v>
      </c>
      <c r="E33" s="155">
        <v>1436.3578038875319</v>
      </c>
    </row>
    <row r="34" spans="1:5" s="25" customFormat="1">
      <c r="A34" s="179"/>
      <c r="B34" s="153" t="s">
        <v>42</v>
      </c>
      <c r="C34" s="29">
        <v>29.814091379097505</v>
      </c>
      <c r="D34" s="29">
        <v>1727524.3</v>
      </c>
      <c r="E34" s="155">
        <v>1396.705586855167</v>
      </c>
    </row>
    <row r="35" spans="1:5" s="25" customFormat="1">
      <c r="A35" s="179"/>
      <c r="B35" s="153" t="s">
        <v>43</v>
      </c>
      <c r="C35" s="29">
        <v>40.499461891188901</v>
      </c>
      <c r="D35" s="29">
        <v>1943263.9</v>
      </c>
      <c r="E35" s="155">
        <v>1500.6865119474687</v>
      </c>
    </row>
    <row r="36" spans="1:5" s="25" customFormat="1">
      <c r="A36" s="179"/>
      <c r="B36" s="153" t="s">
        <v>44</v>
      </c>
      <c r="C36" s="29">
        <v>29.979678854450611</v>
      </c>
      <c r="D36" s="29">
        <v>1973069.8</v>
      </c>
      <c r="E36" s="155">
        <v>1523.7041330263428</v>
      </c>
    </row>
    <row r="37" spans="1:5" s="25" customFormat="1">
      <c r="A37" s="179"/>
      <c r="B37" s="153" t="s">
        <v>140</v>
      </c>
      <c r="C37" s="29">
        <v>30.26879296762641</v>
      </c>
      <c r="D37" s="29">
        <v>1950948.9</v>
      </c>
      <c r="E37" s="155">
        <v>1506.6212570144237</v>
      </c>
    </row>
    <row r="38" spans="1:5" s="25" customFormat="1">
      <c r="A38" s="179"/>
      <c r="B38" s="153" t="s">
        <v>46</v>
      </c>
      <c r="C38" s="29">
        <v>49.934575443624283</v>
      </c>
      <c r="D38" s="29">
        <v>2233935.5</v>
      </c>
      <c r="E38" s="155">
        <v>1569.0219319741227</v>
      </c>
    </row>
    <row r="39" spans="1:5" s="25" customFormat="1">
      <c r="A39" s="179"/>
      <c r="B39" s="153" t="s">
        <v>47</v>
      </c>
      <c r="C39" s="29">
        <v>49.271658893969544</v>
      </c>
      <c r="D39" s="29">
        <v>2102562.0999999996</v>
      </c>
      <c r="E39" s="155">
        <v>1476.7508051318262</v>
      </c>
    </row>
    <row r="40" spans="1:5" s="25" customFormat="1">
      <c r="A40" s="180"/>
      <c r="B40" s="153" t="s">
        <v>48</v>
      </c>
      <c r="C40" s="29">
        <v>60.393642699743083</v>
      </c>
      <c r="D40" s="29">
        <v>2734576.0999999996</v>
      </c>
      <c r="E40" s="155">
        <v>1920.6507419539469</v>
      </c>
    </row>
    <row r="41" spans="1:5" s="25" customFormat="1">
      <c r="A41" s="178">
        <v>2008</v>
      </c>
      <c r="B41" s="153" t="s">
        <v>37</v>
      </c>
      <c r="C41" s="29">
        <v>38.157015747999594</v>
      </c>
      <c r="D41" s="29">
        <v>1842695.9000000001</v>
      </c>
      <c r="E41" s="155">
        <v>1308.1651155778839</v>
      </c>
    </row>
    <row r="42" spans="1:5" s="25" customFormat="1">
      <c r="A42" s="179"/>
      <c r="B42" s="153" t="s">
        <v>38</v>
      </c>
      <c r="C42" s="29">
        <v>37.861332952236097</v>
      </c>
      <c r="D42" s="29">
        <v>1875304</v>
      </c>
      <c r="E42" s="155">
        <v>1331.3142303641464</v>
      </c>
    </row>
    <row r="43" spans="1:5" s="25" customFormat="1">
      <c r="A43" s="179"/>
      <c r="B43" s="153" t="s">
        <v>39</v>
      </c>
      <c r="C43" s="29">
        <v>43.905131140528141</v>
      </c>
      <c r="D43" s="29">
        <v>2191625.5</v>
      </c>
      <c r="E43" s="155">
        <v>1555.8769222371077</v>
      </c>
    </row>
    <row r="44" spans="1:5" s="25" customFormat="1">
      <c r="A44" s="179"/>
      <c r="B44" s="153" t="s">
        <v>40</v>
      </c>
      <c r="C44" s="29">
        <v>40.256209715929032</v>
      </c>
      <c r="D44" s="29">
        <v>2167932.7000000002</v>
      </c>
      <c r="E44" s="155">
        <v>1538.839910639673</v>
      </c>
    </row>
    <row r="45" spans="1:5" s="25" customFormat="1">
      <c r="A45" s="179"/>
      <c r="B45" s="153" t="s">
        <v>41</v>
      </c>
      <c r="C45" s="29">
        <v>33.754825950021683</v>
      </c>
      <c r="D45" s="29">
        <v>2376244.5</v>
      </c>
      <c r="E45" s="155">
        <v>1686.7035927997276</v>
      </c>
    </row>
    <row r="46" spans="1:5" s="25" customFormat="1">
      <c r="A46" s="179"/>
      <c r="B46" s="153" t="s">
        <v>42</v>
      </c>
      <c r="C46" s="29">
        <v>40.194679852093429</v>
      </c>
      <c r="D46" s="29">
        <v>2421895.9000000004</v>
      </c>
      <c r="E46" s="155">
        <v>1719.1078257801041</v>
      </c>
    </row>
    <row r="47" spans="1:5" s="25" customFormat="1">
      <c r="A47" s="179"/>
      <c r="B47" s="153" t="s">
        <v>43</v>
      </c>
      <c r="C47" s="29">
        <v>29.496921363389447</v>
      </c>
      <c r="D47" s="29">
        <v>2516465.4000000004</v>
      </c>
      <c r="E47" s="155">
        <v>1679.9789400234397</v>
      </c>
    </row>
    <row r="48" spans="1:5" s="25" customFormat="1">
      <c r="A48" s="179"/>
      <c r="B48" s="153" t="s">
        <v>44</v>
      </c>
      <c r="C48" s="29">
        <v>-3.58043050941194</v>
      </c>
      <c r="D48" s="29">
        <v>1902422.9</v>
      </c>
      <c r="E48" s="155">
        <v>1270.0474272439105</v>
      </c>
    </row>
    <row r="49" spans="1:5" s="25" customFormat="1">
      <c r="A49" s="179"/>
      <c r="B49" s="153" t="s">
        <v>140</v>
      </c>
      <c r="C49" s="29">
        <v>38.27644684259667</v>
      </c>
      <c r="D49" s="29">
        <v>2697699.3</v>
      </c>
      <c r="E49" s="155">
        <v>1800.9697294133171</v>
      </c>
    </row>
    <row r="50" spans="1:5" s="25" customFormat="1">
      <c r="A50" s="179"/>
      <c r="B50" s="153" t="s">
        <v>46</v>
      </c>
      <c r="C50" s="29">
        <v>3.1210218682593336</v>
      </c>
      <c r="D50" s="29">
        <v>2303653.2999999998</v>
      </c>
      <c r="E50" s="155">
        <v>1522.8655054167177</v>
      </c>
    </row>
    <row r="51" spans="1:5" s="25" customFormat="1">
      <c r="A51" s="179"/>
      <c r="B51" s="153" t="s">
        <v>47</v>
      </c>
      <c r="C51" s="29">
        <v>5.0837543161068766</v>
      </c>
      <c r="D51" s="29">
        <v>2209449.2000000002</v>
      </c>
      <c r="E51" s="155">
        <v>1460.5904337473714</v>
      </c>
    </row>
    <row r="52" spans="1:5" s="25" customFormat="1">
      <c r="A52" s="180"/>
      <c r="B52" s="153" t="s">
        <v>48</v>
      </c>
      <c r="C52" s="29">
        <v>-2.2232693899911737</v>
      </c>
      <c r="D52" s="29">
        <v>2673775</v>
      </c>
      <c r="E52" s="155">
        <v>1767.5401575165783</v>
      </c>
    </row>
    <row r="53" spans="1:5" s="25" customFormat="1">
      <c r="A53" s="178">
        <v>2009</v>
      </c>
      <c r="B53" s="153" t="s">
        <v>37</v>
      </c>
      <c r="C53" s="29">
        <v>-8.6975225430564507</v>
      </c>
      <c r="D53" s="29">
        <v>1682427.1</v>
      </c>
      <c r="E53" s="155">
        <v>1281.4763389994457</v>
      </c>
    </row>
    <row r="54" spans="1:5" s="25" customFormat="1">
      <c r="A54" s="179"/>
      <c r="B54" s="153" t="s">
        <v>38</v>
      </c>
      <c r="C54" s="29">
        <v>-11.151210683707816</v>
      </c>
      <c r="D54" s="29">
        <v>1666185.0000000002</v>
      </c>
      <c r="E54" s="155">
        <v>1269.1050054387447</v>
      </c>
    </row>
    <row r="55" spans="1:5" s="25" customFormat="1">
      <c r="A55" s="179"/>
      <c r="B55" s="153" t="s">
        <v>39</v>
      </c>
      <c r="C55" s="29">
        <v>-14.910827602617317</v>
      </c>
      <c r="D55" s="29">
        <v>1864836.0000000002</v>
      </c>
      <c r="E55" s="155">
        <v>1420.414120834341</v>
      </c>
    </row>
    <row r="56" spans="1:5" s="25" customFormat="1">
      <c r="A56" s="179"/>
      <c r="B56" s="153" t="s">
        <v>40</v>
      </c>
      <c r="C56" s="29">
        <v>-17.059241873179829</v>
      </c>
      <c r="D56" s="29">
        <v>1798099.9</v>
      </c>
      <c r="E56" s="155">
        <v>1354.7056870510448</v>
      </c>
    </row>
    <row r="57" spans="1:5" s="25" customFormat="1">
      <c r="A57" s="179"/>
      <c r="B57" s="153" t="s">
        <v>41</v>
      </c>
      <c r="C57" s="29">
        <v>-21.846741780990968</v>
      </c>
      <c r="D57" s="29">
        <v>1857112.5</v>
      </c>
      <c r="E57" s="155">
        <v>1399.1663451199699</v>
      </c>
    </row>
    <row r="58" spans="1:5" s="25" customFormat="1">
      <c r="A58" s="179"/>
      <c r="B58" s="153" t="s">
        <v>42</v>
      </c>
      <c r="C58" s="29">
        <v>-16.626189424574349</v>
      </c>
      <c r="D58" s="29">
        <v>2019226.7999999998</v>
      </c>
      <c r="E58" s="155">
        <v>1521.3048114878836</v>
      </c>
    </row>
    <row r="59" spans="1:5" s="25" customFormat="1">
      <c r="A59" s="179"/>
      <c r="B59" s="153" t="s">
        <v>43</v>
      </c>
      <c r="C59" s="29">
        <v>-14.493538655705819</v>
      </c>
      <c r="D59" s="29">
        <v>2151740.6</v>
      </c>
      <c r="E59" s="155">
        <v>1487.4236512183957</v>
      </c>
    </row>
    <row r="60" spans="1:5" s="25" customFormat="1">
      <c r="A60" s="179"/>
      <c r="B60" s="153" t="s">
        <v>44</v>
      </c>
      <c r="C60" s="29">
        <v>18.97255336865426</v>
      </c>
      <c r="D60" s="29">
        <v>2263361.1</v>
      </c>
      <c r="E60" s="155">
        <v>1564.583031703582</v>
      </c>
    </row>
    <row r="61" spans="1:5" s="25" customFormat="1">
      <c r="A61" s="179"/>
      <c r="B61" s="153" t="s">
        <v>140</v>
      </c>
      <c r="C61" s="29">
        <v>-17.502861234173778</v>
      </c>
      <c r="D61" s="29">
        <v>2225525</v>
      </c>
      <c r="E61" s="155">
        <v>1538.4282479857563</v>
      </c>
    </row>
    <row r="62" spans="1:5" s="25" customFormat="1" ht="13.5" customHeight="1">
      <c r="A62" s="179"/>
      <c r="B62" s="153" t="s">
        <v>46</v>
      </c>
      <c r="C62" s="29">
        <v>1.9217301492373053</v>
      </c>
      <c r="D62" s="29">
        <v>2347923.2999999998</v>
      </c>
      <c r="E62" s="155">
        <v>1642.4845325434405</v>
      </c>
    </row>
    <row r="63" spans="1:5" s="25" customFormat="1">
      <c r="A63" s="179"/>
      <c r="B63" s="153" t="s">
        <v>47</v>
      </c>
      <c r="C63" s="29">
        <v>1.3529977809402709</v>
      </c>
      <c r="D63" s="29">
        <v>2239343</v>
      </c>
      <c r="E63" s="155">
        <v>1566.5274247073685</v>
      </c>
    </row>
    <row r="64" spans="1:5" s="25" customFormat="1">
      <c r="A64" s="180"/>
      <c r="B64" s="153" t="s">
        <v>48</v>
      </c>
      <c r="C64" s="29">
        <v>3.7372104982655685</v>
      </c>
      <c r="D64" s="29">
        <v>2773699.6</v>
      </c>
      <c r="E64" s="155">
        <v>1940.3353980608856</v>
      </c>
    </row>
    <row r="65" spans="1:5" s="25" customFormat="1">
      <c r="A65" s="178">
        <v>2010</v>
      </c>
      <c r="B65" s="153" t="s">
        <v>37</v>
      </c>
      <c r="C65" s="29">
        <v>12.562713712825953</v>
      </c>
      <c r="D65" s="29">
        <v>1893784.3</v>
      </c>
      <c r="E65" s="155">
        <v>1305.5301852232606</v>
      </c>
    </row>
    <row r="66" spans="1:5" s="25" customFormat="1">
      <c r="A66" s="179"/>
      <c r="B66" s="153" t="s">
        <v>38</v>
      </c>
      <c r="C66" s="29">
        <v>20.605468216642691</v>
      </c>
      <c r="D66" s="29">
        <v>2009544.7</v>
      </c>
      <c r="E66" s="155">
        <v>1385.3326719444349</v>
      </c>
    </row>
    <row r="67" spans="1:5" s="25" customFormat="1">
      <c r="A67" s="179"/>
      <c r="B67" s="153" t="s">
        <v>39</v>
      </c>
      <c r="C67" s="29">
        <v>27.002969698139665</v>
      </c>
      <c r="D67" s="29">
        <v>2368488.2000000002</v>
      </c>
      <c r="E67" s="155">
        <v>1632.7798463875251</v>
      </c>
    </row>
    <row r="68" spans="1:5" s="25" customFormat="1">
      <c r="A68" s="179"/>
      <c r="B68" s="153" t="s">
        <v>40</v>
      </c>
      <c r="C68" s="29">
        <v>28.877388848083484</v>
      </c>
      <c r="D68" s="29">
        <v>2317347.7000000002</v>
      </c>
      <c r="E68" s="155">
        <v>1554.609741781923</v>
      </c>
    </row>
    <row r="69" spans="1:5" s="25" customFormat="1">
      <c r="A69" s="179"/>
      <c r="B69" s="153" t="s">
        <v>41</v>
      </c>
      <c r="C69" s="29">
        <v>40.939711514515125</v>
      </c>
      <c r="D69" s="29">
        <v>2617415.6</v>
      </c>
      <c r="E69" s="155">
        <v>1755.9124986086367</v>
      </c>
    </row>
    <row r="70" spans="1:5" s="25" customFormat="1">
      <c r="A70" s="179"/>
      <c r="B70" s="153" t="s">
        <v>42</v>
      </c>
      <c r="C70" s="29">
        <v>30.057097595124162</v>
      </c>
      <c r="D70" s="29">
        <v>2626139.3000000003</v>
      </c>
      <c r="E70" s="155">
        <v>1761.7648568906432</v>
      </c>
    </row>
    <row r="71" spans="1:5" s="25" customFormat="1">
      <c r="A71" s="179"/>
      <c r="B71" s="153" t="s">
        <v>43</v>
      </c>
      <c r="C71" s="29">
        <v>28.829734401999957</v>
      </c>
      <c r="D71" s="29">
        <v>2772463.5</v>
      </c>
      <c r="E71" s="155">
        <v>1768.3321415693745</v>
      </c>
    </row>
    <row r="72" spans="1:5" s="25" customFormat="1">
      <c r="A72" s="179"/>
      <c r="B72" s="153" t="s">
        <v>44</v>
      </c>
      <c r="C72" s="29">
        <v>20.516014877166526</v>
      </c>
      <c r="D72" s="29">
        <v>2727812.4000000004</v>
      </c>
      <c r="E72" s="155">
        <v>1739.8527854709341</v>
      </c>
    </row>
    <row r="73" spans="1:5" s="25" customFormat="1">
      <c r="A73" s="179"/>
      <c r="B73" s="153" t="s">
        <v>140</v>
      </c>
      <c r="C73" s="29">
        <v>30.626649021091623</v>
      </c>
      <c r="D73" s="29">
        <v>2907186.5999999996</v>
      </c>
      <c r="E73" s="155">
        <v>1854.2612035540908</v>
      </c>
    </row>
    <row r="74" spans="1:5" s="25" customFormat="1">
      <c r="A74" s="179"/>
      <c r="B74" s="153" t="s">
        <v>46</v>
      </c>
      <c r="C74" s="29">
        <v>24.719325371488907</v>
      </c>
      <c r="D74" s="29">
        <v>2928436.1</v>
      </c>
      <c r="E74" s="155">
        <v>1821.5306833536686</v>
      </c>
    </row>
    <row r="75" spans="1:5" s="25" customFormat="1">
      <c r="A75" s="179"/>
      <c r="B75" s="153" t="s">
        <v>47</v>
      </c>
      <c r="C75" s="29">
        <v>33.749513417573212</v>
      </c>
      <c r="D75" s="29">
        <v>2994930.0999999996</v>
      </c>
      <c r="E75" s="155">
        <v>1862.8909374698221</v>
      </c>
    </row>
    <row r="76" spans="1:5" s="25" customFormat="1">
      <c r="A76" s="180"/>
      <c r="B76" s="153" t="s">
        <v>48</v>
      </c>
      <c r="C76" s="29">
        <v>33.340654481833582</v>
      </c>
      <c r="D76" s="29">
        <v>3698572.1</v>
      </c>
      <c r="E76" s="155">
        <v>2300.56669658792</v>
      </c>
    </row>
    <row r="77" spans="1:5" s="25" customFormat="1">
      <c r="A77" s="178">
        <v>2011</v>
      </c>
      <c r="B77" s="153" t="s">
        <v>37</v>
      </c>
      <c r="C77" s="29">
        <v>38.606207587595975</v>
      </c>
      <c r="D77" s="29">
        <v>2624986.2999999998</v>
      </c>
      <c r="E77" s="155">
        <v>1668.7273164195358</v>
      </c>
    </row>
    <row r="78" spans="1:5" s="25" customFormat="1">
      <c r="A78" s="179"/>
      <c r="B78" s="153" t="s">
        <v>38</v>
      </c>
      <c r="C78" s="29">
        <v>25.775088167011432</v>
      </c>
      <c r="D78" s="29">
        <v>2527537.6999999997</v>
      </c>
      <c r="E78" s="155">
        <v>1606.7783680509897</v>
      </c>
    </row>
    <row r="79" spans="1:5" s="25" customFormat="1">
      <c r="A79" s="179"/>
      <c r="B79" s="153" t="s">
        <v>39</v>
      </c>
      <c r="C79" s="29">
        <v>26.092541660349085</v>
      </c>
      <c r="D79" s="29">
        <v>2986462.8</v>
      </c>
      <c r="E79" s="155">
        <v>1898.5211670745759</v>
      </c>
    </row>
    <row r="80" spans="1:5" s="25" customFormat="1">
      <c r="A80" s="179"/>
      <c r="B80" s="153" t="s">
        <v>40</v>
      </c>
      <c r="C80" s="29">
        <v>29.377836922111072</v>
      </c>
      <c r="D80" s="29">
        <v>2998114.1</v>
      </c>
      <c r="E80" s="155">
        <v>1920.1304803650635</v>
      </c>
    </row>
    <row r="81" spans="1:5" s="25" customFormat="1">
      <c r="A81" s="179"/>
      <c r="B81" s="153" t="s">
        <v>41</v>
      </c>
      <c r="C81" s="29">
        <v>18.200720636323922</v>
      </c>
      <c r="D81" s="29">
        <v>3094045.2</v>
      </c>
      <c r="E81" s="155">
        <v>1981.5691791540619</v>
      </c>
    </row>
    <row r="82" spans="1:5" s="25" customFormat="1">
      <c r="A82" s="179"/>
      <c r="B82" s="153" t="s">
        <v>42</v>
      </c>
      <c r="C82" s="29">
        <v>17.597775052958767</v>
      </c>
      <c r="D82" s="29">
        <v>3088366.6</v>
      </c>
      <c r="E82" s="155">
        <v>1977.9323419350244</v>
      </c>
    </row>
    <row r="83" spans="1:5" s="25" customFormat="1">
      <c r="A83" s="179"/>
      <c r="B83" s="153" t="s">
        <v>43</v>
      </c>
      <c r="C83" s="29">
        <v>20.58604189046811</v>
      </c>
      <c r="D83" s="29">
        <v>3343020.3</v>
      </c>
      <c r="E83" s="155">
        <v>2005.1627999720743</v>
      </c>
    </row>
    <row r="84" spans="1:5" s="25" customFormat="1">
      <c r="A84" s="179"/>
      <c r="B84" s="153" t="s">
        <v>44</v>
      </c>
      <c r="C84" s="29">
        <v>31.182647321422365</v>
      </c>
      <c r="D84" s="29">
        <v>3578412.6000000006</v>
      </c>
      <c r="E84" s="155">
        <v>2146.352455135062</v>
      </c>
    </row>
    <row r="85" spans="1:5" s="25" customFormat="1">
      <c r="A85" s="179"/>
      <c r="B85" s="153" t="s">
        <v>140</v>
      </c>
      <c r="C85" s="29">
        <v>22.764744566167465</v>
      </c>
      <c r="D85" s="29">
        <v>3569340.5000000005</v>
      </c>
      <c r="E85" s="155">
        <v>2140.9109573859678</v>
      </c>
    </row>
    <row r="86" spans="1:5" s="25" customFormat="1">
      <c r="A86" s="179"/>
      <c r="B86" s="153" t="s">
        <v>46</v>
      </c>
      <c r="C86" s="29">
        <v>26.406456875647336</v>
      </c>
      <c r="D86" s="29">
        <v>3701795.1999999997</v>
      </c>
      <c r="E86" s="155">
        <v>2314.7834246832549</v>
      </c>
    </row>
    <row r="87" spans="1:5" s="25" customFormat="1">
      <c r="A87" s="179"/>
      <c r="B87" s="153" t="s">
        <v>47</v>
      </c>
      <c r="C87" s="29">
        <v>19.144271972603349</v>
      </c>
      <c r="D87" s="29">
        <v>3568665.9999999995</v>
      </c>
      <c r="E87" s="155">
        <v>2231.5359058844451</v>
      </c>
    </row>
    <row r="88" spans="1:5" s="25" customFormat="1">
      <c r="A88" s="180"/>
      <c r="B88" s="153" t="s">
        <v>48</v>
      </c>
      <c r="C88" s="29">
        <v>25.913145362951767</v>
      </c>
      <c r="D88" s="29">
        <v>4666333.5999999996</v>
      </c>
      <c r="E88" s="155">
        <v>2917.9225450728723</v>
      </c>
    </row>
    <row r="89" spans="1:5" s="25" customFormat="1">
      <c r="A89" s="178">
        <v>2012</v>
      </c>
      <c r="B89" s="153" t="s">
        <v>37</v>
      </c>
      <c r="C89" s="29">
        <v>12.613636519486221</v>
      </c>
      <c r="D89" s="29">
        <v>2956025</v>
      </c>
      <c r="E89" s="155">
        <v>1775.5194175370368</v>
      </c>
    </row>
    <row r="90" spans="1:5" s="25" customFormat="1">
      <c r="A90" s="179"/>
      <c r="B90" s="153" t="s">
        <v>38</v>
      </c>
      <c r="C90" s="29">
        <v>17.142691420499872</v>
      </c>
      <c r="D90" s="29">
        <v>2960894.9</v>
      </c>
      <c r="E90" s="155">
        <v>1778.4444949675267</v>
      </c>
    </row>
    <row r="91" spans="1:5" s="25" customFormat="1">
      <c r="A91" s="179"/>
      <c r="B91" s="153" t="s">
        <v>39</v>
      </c>
      <c r="C91" s="29">
        <v>17.959369497190281</v>
      </c>
      <c r="D91" s="29">
        <v>3522725.5999999996</v>
      </c>
      <c r="E91" s="155">
        <v>2115.9048740977523</v>
      </c>
    </row>
    <row r="92" spans="1:5" s="25" customFormat="1">
      <c r="A92" s="179"/>
      <c r="B92" s="153" t="s">
        <v>40</v>
      </c>
      <c r="C92" s="29">
        <v>15.448373849591164</v>
      </c>
      <c r="D92" s="29">
        <v>3461356.4</v>
      </c>
      <c r="E92" s="155">
        <v>1767.8411342830857</v>
      </c>
    </row>
    <row r="93" spans="1:5" s="25" customFormat="1">
      <c r="A93" s="179"/>
      <c r="B93" s="153" t="s">
        <v>41</v>
      </c>
      <c r="C93" s="29">
        <v>23.678837549841276</v>
      </c>
      <c r="D93" s="29">
        <v>3832077.0999999996</v>
      </c>
      <c r="E93" s="155">
        <v>1957.1817357854968</v>
      </c>
    </row>
    <row r="94" spans="1:5" s="25" customFormat="1">
      <c r="A94" s="179"/>
      <c r="B94" s="153" t="s">
        <v>42</v>
      </c>
      <c r="C94" s="29">
        <v>23.296735427986604</v>
      </c>
      <c r="D94" s="29">
        <v>3807924.1000000006</v>
      </c>
      <c r="E94" s="155">
        <v>1944.8459165337324</v>
      </c>
    </row>
    <row r="95" spans="1:5" s="25" customFormat="1">
      <c r="A95" s="179"/>
      <c r="B95" s="153" t="s">
        <v>43</v>
      </c>
      <c r="C95" s="29">
        <v>19.35991441281945</v>
      </c>
      <c r="D95" s="29">
        <v>3989955.3</v>
      </c>
      <c r="E95" s="155">
        <v>2225.1335666341697</v>
      </c>
    </row>
    <row r="96" spans="1:5" s="25" customFormat="1">
      <c r="A96" s="179"/>
      <c r="B96" s="153" t="s">
        <v>44</v>
      </c>
      <c r="C96" s="29">
        <v>13.361088337945958</v>
      </c>
      <c r="D96" s="29">
        <v>4056570.1999999997</v>
      </c>
      <c r="E96" s="155">
        <v>2262.2836194249812</v>
      </c>
    </row>
    <row r="97" spans="1:5" s="25" customFormat="1">
      <c r="A97" s="179"/>
      <c r="B97" s="153" t="s">
        <v>140</v>
      </c>
      <c r="C97" s="29">
        <v>17.095447962119707</v>
      </c>
      <c r="D97" s="29">
        <v>4179104.2</v>
      </c>
      <c r="E97" s="155">
        <v>2330.6188502617661</v>
      </c>
    </row>
    <row r="98" spans="1:5" s="25" customFormat="1">
      <c r="A98" s="179"/>
      <c r="B98" s="153" t="s">
        <v>46</v>
      </c>
      <c r="C98" s="29">
        <v>6.0599261704082323</v>
      </c>
      <c r="D98" s="29">
        <v>3925663.5000000005</v>
      </c>
      <c r="E98" s="155">
        <v>2361.4861200696942</v>
      </c>
    </row>
    <row r="99" spans="1:5" s="25" customFormat="1">
      <c r="A99" s="179"/>
      <c r="B99" s="153" t="s">
        <v>47</v>
      </c>
      <c r="C99" s="29">
        <v>2.5343150933951932</v>
      </c>
      <c r="D99" s="29">
        <v>3660190.1</v>
      </c>
      <c r="E99" s="155">
        <v>2201.7903770831363</v>
      </c>
    </row>
    <row r="100" spans="1:5" s="25" customFormat="1">
      <c r="A100" s="180"/>
      <c r="B100" s="153" t="s">
        <v>48</v>
      </c>
      <c r="C100" s="29">
        <f>[4]Sheet1!$L$76</f>
        <v>-6.0664861458439248</v>
      </c>
      <c r="D100" s="29">
        <v>4374351.2</v>
      </c>
      <c r="E100" s="155">
        <v>2631.3945765117696</v>
      </c>
    </row>
    <row r="101" spans="1:5" s="25" customFormat="1">
      <c r="A101" s="178">
        <v>2013</v>
      </c>
      <c r="B101" s="153" t="s">
        <v>37</v>
      </c>
      <c r="C101" s="29">
        <v>5.2798201678125452</v>
      </c>
      <c r="D101" s="29">
        <v>3112234</v>
      </c>
      <c r="E101" s="155">
        <v>1868.0915092111427</v>
      </c>
    </row>
    <row r="102" spans="1:5" s="25" customFormat="1">
      <c r="A102" s="179"/>
      <c r="B102" s="153" t="s">
        <v>38</v>
      </c>
      <c r="C102" s="29">
        <v>1.7049666294383599</v>
      </c>
      <c r="D102" s="29">
        <v>3011140.4</v>
      </c>
      <c r="E102" s="155">
        <v>1807.4109511953934</v>
      </c>
    </row>
    <row r="103" spans="1:5" s="25" customFormat="1">
      <c r="A103" s="179"/>
      <c r="B103" s="153" t="s">
        <v>39</v>
      </c>
      <c r="C103" s="29">
        <v>-0.52577767140753906</v>
      </c>
      <c r="D103" s="29">
        <v>3500742.4</v>
      </c>
      <c r="E103" s="155">
        <v>2101.2903121601521</v>
      </c>
    </row>
    <row r="104" spans="1:5" s="25" customFormat="1">
      <c r="A104" s="179"/>
      <c r="B104" s="153" t="s">
        <v>40</v>
      </c>
      <c r="C104" s="29">
        <v>6.3656777190228979</v>
      </c>
      <c r="D104" s="29">
        <v>3672204.8</v>
      </c>
      <c r="E104" s="155">
        <v>2178.5651350896283</v>
      </c>
    </row>
    <row r="105" spans="1:5" s="25" customFormat="1">
      <c r="A105" s="179"/>
      <c r="B105" s="153" t="s">
        <v>41</v>
      </c>
      <c r="C105" s="29">
        <v>-5.4520532286032903</v>
      </c>
      <c r="D105" s="29">
        <v>3617450.4999999995</v>
      </c>
      <c r="E105" s="155">
        <v>2146.081704705724</v>
      </c>
    </row>
    <row r="106" spans="1:5" s="25" customFormat="1">
      <c r="A106" s="179"/>
      <c r="B106" s="153" t="s">
        <v>42</v>
      </c>
      <c r="C106" s="29">
        <v>-1.7239257510433958</v>
      </c>
      <c r="D106" s="29">
        <v>3741823.2</v>
      </c>
      <c r="E106" s="155">
        <v>2219.8668127631404</v>
      </c>
    </row>
    <row r="107" spans="1:5" s="25" customFormat="1">
      <c r="A107" s="179"/>
      <c r="B107" s="153" t="s">
        <v>43</v>
      </c>
      <c r="C107" s="29">
        <v>-2.2219451890963029</v>
      </c>
      <c r="D107" s="29">
        <v>3900895</v>
      </c>
      <c r="E107" s="155">
        <v>2214.7029868989293</v>
      </c>
    </row>
    <row r="108" spans="1:5" s="25" customFormat="1">
      <c r="A108" s="179"/>
      <c r="B108" s="153" t="s">
        <v>44</v>
      </c>
      <c r="C108" s="29">
        <v>-0.65143741956350709</v>
      </c>
      <c r="D108" s="29">
        <v>4029497.3</v>
      </c>
      <c r="E108" s="155">
        <v>2287.7159487787212</v>
      </c>
    </row>
    <row r="109" spans="1:5" s="25" customFormat="1">
      <c r="A109" s="179"/>
      <c r="B109" s="153" t="s">
        <v>140</v>
      </c>
      <c r="C109" s="29">
        <v>-1.6725701566771107</v>
      </c>
      <c r="D109" s="29">
        <v>4108520.9</v>
      </c>
      <c r="E109" s="155">
        <v>2332.5809869188165</v>
      </c>
    </row>
    <row r="110" spans="1:5" s="25" customFormat="1">
      <c r="A110" s="179"/>
      <c r="B110" s="153" t="s">
        <v>46</v>
      </c>
      <c r="C110" s="29">
        <v>7.399484601075244</v>
      </c>
      <c r="D110" s="29">
        <v>4216514</v>
      </c>
      <c r="E110" s="155">
        <v>2349.9242435045285</v>
      </c>
    </row>
    <row r="111" spans="1:5" s="25" customFormat="1">
      <c r="A111" s="179"/>
      <c r="B111" s="153" t="s">
        <v>47</v>
      </c>
      <c r="C111" s="29">
        <v>17.477593303874372</v>
      </c>
      <c r="D111" s="29">
        <v>4299172.5999999996</v>
      </c>
      <c r="E111" s="155">
        <v>2395.9910769299931</v>
      </c>
    </row>
    <row r="112" spans="1:5" s="25" customFormat="1">
      <c r="A112" s="180"/>
      <c r="B112" s="153" t="s">
        <v>48</v>
      </c>
      <c r="C112" s="29">
        <v>20.950746423898494</v>
      </c>
      <c r="D112" s="29">
        <v>5284507.6999999993</v>
      </c>
      <c r="E112" s="155">
        <v>2945.1325808989018</v>
      </c>
    </row>
    <row r="113" spans="1:5" s="25" customFormat="1">
      <c r="A113" s="178">
        <v>2014</v>
      </c>
      <c r="B113" s="153" t="s">
        <v>37</v>
      </c>
      <c r="C113" s="29">
        <v>16.126944757508483</v>
      </c>
      <c r="D113" s="29">
        <v>3612937.3999999994</v>
      </c>
      <c r="E113" s="155">
        <v>2036.5055372702432</v>
      </c>
    </row>
    <row r="114" spans="1:5" s="25" customFormat="1">
      <c r="A114" s="179"/>
      <c r="B114" s="153" t="s">
        <v>38</v>
      </c>
      <c r="C114" s="29">
        <v>13.112561531996732</v>
      </c>
      <c r="D114" s="29">
        <v>3406658.3</v>
      </c>
      <c r="E114" s="155">
        <v>1920.2321334262899</v>
      </c>
    </row>
    <row r="115" spans="1:5" s="25" customFormat="1">
      <c r="A115" s="179"/>
      <c r="B115" s="153" t="s">
        <v>39</v>
      </c>
      <c r="C115" s="29">
        <v>18.99902176943273</v>
      </c>
      <c r="D115" s="29">
        <v>4169929.4000000004</v>
      </c>
      <c r="E115" s="155">
        <v>2350.465389498856</v>
      </c>
    </row>
    <row r="116" spans="1:5" s="25" customFormat="1">
      <c r="A116" s="179"/>
      <c r="B116" s="153" t="s">
        <v>40</v>
      </c>
      <c r="C116" s="29">
        <v>4.8786666807184105</v>
      </c>
      <c r="D116" s="29">
        <v>3860733.6999999997</v>
      </c>
      <c r="E116" s="155">
        <v>2262.4496135085096</v>
      </c>
    </row>
    <row r="117" spans="1:5" s="25" customFormat="1">
      <c r="A117" s="179"/>
      <c r="B117" s="153" t="s">
        <v>41</v>
      </c>
      <c r="C117" s="29">
        <v>14.258196829498289</v>
      </c>
      <c r="D117" s="29">
        <v>4148482.6</v>
      </c>
      <c r="E117" s="155">
        <v>2431.074915894038</v>
      </c>
    </row>
    <row r="118" spans="1:5" s="25" customFormat="1">
      <c r="A118" s="179"/>
      <c r="B118" s="153" t="s">
        <v>42</v>
      </c>
      <c r="C118" s="29">
        <v>12.592334034433321</v>
      </c>
      <c r="D118" s="29">
        <v>4213649.5000000009</v>
      </c>
      <c r="E118" s="155">
        <v>2469.263726409135</v>
      </c>
    </row>
    <row r="119" spans="1:5" s="25" customFormat="1">
      <c r="A119" s="179"/>
      <c r="B119" s="153" t="s">
        <v>43</v>
      </c>
      <c r="C119" s="29">
        <v>14.926508287385161</v>
      </c>
      <c r="D119" s="29">
        <v>4486243.5</v>
      </c>
      <c r="E119" s="155">
        <v>2537.5539754614592</v>
      </c>
    </row>
    <row r="120" spans="1:5" s="25" customFormat="1">
      <c r="A120" s="179"/>
      <c r="B120" s="153" t="s">
        <v>44</v>
      </c>
      <c r="C120" s="29">
        <v>10.161704634839055</v>
      </c>
      <c r="D120" s="29">
        <v>4434018.3</v>
      </c>
      <c r="E120" s="155">
        <v>2508.0138348339456</v>
      </c>
    </row>
    <row r="121" spans="1:5" s="25" customFormat="1">
      <c r="A121" s="179"/>
      <c r="B121" s="153" t="s">
        <v>140</v>
      </c>
      <c r="C121" s="29">
        <v>7.3407511099968588</v>
      </c>
      <c r="D121" s="29">
        <v>4410248.9000000004</v>
      </c>
      <c r="E121" s="155">
        <v>2494.5691487699073</v>
      </c>
    </row>
    <row r="122" spans="1:5" s="25" customFormat="1">
      <c r="A122" s="179"/>
      <c r="B122" s="153" t="s">
        <v>46</v>
      </c>
      <c r="C122" s="29">
        <v>17.492349551335053</v>
      </c>
      <c r="D122" s="29">
        <v>4955711.7</v>
      </c>
      <c r="E122" s="155"/>
    </row>
    <row r="123" spans="1:5" s="25" customFormat="1">
      <c r="A123" s="179"/>
      <c r="B123" s="153" t="s">
        <v>47</v>
      </c>
      <c r="C123" s="29">
        <v>2.5396200658458241</v>
      </c>
      <c r="D123" s="29">
        <v>4406748</v>
      </c>
      <c r="E123" s="155"/>
    </row>
    <row r="124" spans="1:5" s="25" customFormat="1">
      <c r="A124" s="180"/>
      <c r="B124" s="153" t="s">
        <v>48</v>
      </c>
      <c r="C124" s="29">
        <f>[4]Sheet1!$L$100</f>
        <v>5.9181160810873905</v>
      </c>
      <c r="D124" s="29">
        <v>5597251</v>
      </c>
      <c r="E124" s="155"/>
    </row>
  </sheetData>
  <mergeCells count="10">
    <mergeCell ref="A77:A88"/>
    <mergeCell ref="A89:A100"/>
    <mergeCell ref="A101:A112"/>
    <mergeCell ref="A113:A124"/>
    <mergeCell ref="A5:A16"/>
    <mergeCell ref="A17:A28"/>
    <mergeCell ref="A29:A40"/>
    <mergeCell ref="A41:A52"/>
    <mergeCell ref="A53:A64"/>
    <mergeCell ref="A65:A7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130" sqref="J130"/>
    </sheetView>
  </sheetViews>
  <sheetFormatPr defaultRowHeight="15"/>
  <cols>
    <col min="1" max="2" width="9.140625" style="82"/>
    <col min="3" max="3" width="9.7109375" customWidth="1"/>
    <col min="4" max="4" width="12.85546875" style="82" customWidth="1"/>
    <col min="5" max="5" width="15.42578125" customWidth="1"/>
    <col min="6" max="6" width="14.140625" customWidth="1"/>
    <col min="7" max="7" width="14.28515625" customWidth="1"/>
    <col min="8" max="8" width="14.42578125" customWidth="1"/>
    <col min="9" max="9" width="16.42578125" customWidth="1"/>
    <col min="10" max="10" width="18" customWidth="1"/>
  </cols>
  <sheetData>
    <row r="1" spans="1:10">
      <c r="D1" s="82" t="s">
        <v>154</v>
      </c>
    </row>
    <row r="3" spans="1:10" ht="51" customHeight="1">
      <c r="B3" s="150"/>
      <c r="C3" s="81" t="s">
        <v>156</v>
      </c>
      <c r="D3" s="81" t="s">
        <v>154</v>
      </c>
      <c r="E3" s="81" t="s">
        <v>149</v>
      </c>
      <c r="F3" s="81" t="s">
        <v>150</v>
      </c>
      <c r="G3" s="81" t="s">
        <v>151</v>
      </c>
      <c r="H3" s="81" t="s">
        <v>152</v>
      </c>
      <c r="I3" s="81" t="s">
        <v>153</v>
      </c>
      <c r="J3" s="81" t="s">
        <v>155</v>
      </c>
    </row>
    <row r="4" spans="1:10">
      <c r="A4" s="181">
        <v>2005</v>
      </c>
      <c r="B4" s="151" t="s">
        <v>37</v>
      </c>
      <c r="C4" s="83">
        <v>1.8171999999999999</v>
      </c>
      <c r="D4" s="138">
        <f>SUM(E4:F4)</f>
        <v>138145.00760714163</v>
      </c>
      <c r="E4" s="138">
        <v>42864.166792058822</v>
      </c>
      <c r="F4" s="138">
        <v>95280.840815082818</v>
      </c>
      <c r="G4" s="91">
        <f>F4/(E4+F4)*100</f>
        <v>68.97161357147526</v>
      </c>
      <c r="H4" s="139">
        <f>F4</f>
        <v>95280.840815082818</v>
      </c>
      <c r="I4" s="91">
        <f>H4/(H4+E4)*100</f>
        <v>68.97161357147526</v>
      </c>
      <c r="J4" s="91">
        <f>H4+E4</f>
        <v>138145.00760714163</v>
      </c>
    </row>
    <row r="5" spans="1:10">
      <c r="A5" s="182"/>
      <c r="B5" s="151" t="s">
        <v>38</v>
      </c>
      <c r="C5" s="83">
        <v>1.8279000000000001</v>
      </c>
      <c r="D5" s="138">
        <f t="shared" ref="D5:D68" si="0">SUM(E5:F5)</f>
        <v>179082.90841564484</v>
      </c>
      <c r="E5" s="138">
        <v>42409.492180000001</v>
      </c>
      <c r="F5" s="138">
        <v>136673.41623564484</v>
      </c>
      <c r="G5" s="91">
        <f t="shared" ref="G5:G68" si="1">F5/(E5+F5)*100</f>
        <v>76.318514951985733</v>
      </c>
      <c r="H5" s="139">
        <f t="shared" ref="H5:H68" si="2">F5</f>
        <v>136673.41623564484</v>
      </c>
      <c r="I5" s="91">
        <f t="shared" ref="I5:I68" si="3">H5/(H5+E5)*100</f>
        <v>76.318514951985733</v>
      </c>
      <c r="J5" s="91">
        <f t="shared" ref="J5:J68" si="4">H5+E5</f>
        <v>179082.90841564484</v>
      </c>
    </row>
    <row r="6" spans="1:10">
      <c r="A6" s="182"/>
      <c r="B6" s="151" t="s">
        <v>39</v>
      </c>
      <c r="C6" s="83">
        <v>1.8366</v>
      </c>
      <c r="D6" s="138">
        <f t="shared" si="0"/>
        <v>201493.95481483001</v>
      </c>
      <c r="E6" s="138">
        <v>57612.956546199996</v>
      </c>
      <c r="F6" s="138">
        <v>143880.99826863001</v>
      </c>
      <c r="G6" s="91">
        <f t="shared" si="1"/>
        <v>71.407104198661713</v>
      </c>
      <c r="H6" s="139">
        <f t="shared" si="2"/>
        <v>143880.99826863001</v>
      </c>
      <c r="I6" s="91">
        <f t="shared" si="3"/>
        <v>71.407104198661713</v>
      </c>
      <c r="J6" s="91">
        <f t="shared" si="4"/>
        <v>201493.95481483001</v>
      </c>
    </row>
    <row r="7" spans="1:10">
      <c r="A7" s="182"/>
      <c r="B7" s="151" t="s">
        <v>40</v>
      </c>
      <c r="C7" s="83">
        <v>1.8309</v>
      </c>
      <c r="D7" s="138">
        <f t="shared" si="0"/>
        <v>282164.8327327742</v>
      </c>
      <c r="E7" s="138">
        <v>70349.768698200001</v>
      </c>
      <c r="F7" s="138">
        <v>211815.0640345742</v>
      </c>
      <c r="G7" s="91">
        <f t="shared" si="1"/>
        <v>75.06784668491089</v>
      </c>
      <c r="H7" s="139">
        <f t="shared" si="2"/>
        <v>211815.0640345742</v>
      </c>
      <c r="I7" s="91">
        <f t="shared" si="3"/>
        <v>75.06784668491089</v>
      </c>
      <c r="J7" s="91">
        <f t="shared" si="4"/>
        <v>282164.8327327742</v>
      </c>
    </row>
    <row r="8" spans="1:10">
      <c r="A8" s="182"/>
      <c r="B8" s="151" t="s">
        <v>41</v>
      </c>
      <c r="C8" s="83">
        <v>1.8255999999999999</v>
      </c>
      <c r="D8" s="138">
        <f t="shared" si="0"/>
        <v>250001.71235284998</v>
      </c>
      <c r="E8" s="138">
        <v>69435.024709999998</v>
      </c>
      <c r="F8" s="138">
        <v>180566.68764284998</v>
      </c>
      <c r="G8" s="91">
        <f t="shared" si="1"/>
        <v>72.226180350316923</v>
      </c>
      <c r="H8" s="139">
        <f t="shared" si="2"/>
        <v>180566.68764284998</v>
      </c>
      <c r="I8" s="91">
        <f t="shared" si="3"/>
        <v>72.226180350316923</v>
      </c>
      <c r="J8" s="91">
        <f t="shared" si="4"/>
        <v>250001.71235284998</v>
      </c>
    </row>
    <row r="9" spans="1:10">
      <c r="A9" s="182"/>
      <c r="B9" s="151" t="s">
        <v>42</v>
      </c>
      <c r="C9" s="83">
        <v>1.8186</v>
      </c>
      <c r="D9" s="138">
        <f t="shared" si="0"/>
        <v>319758.22378641099</v>
      </c>
      <c r="E9" s="138">
        <v>86151.736139999994</v>
      </c>
      <c r="F9" s="138">
        <v>233606.487646411</v>
      </c>
      <c r="G9" s="91">
        <f t="shared" si="1"/>
        <v>73.057225825238874</v>
      </c>
      <c r="H9" s="139">
        <f t="shared" si="2"/>
        <v>233606.487646411</v>
      </c>
      <c r="I9" s="91">
        <f t="shared" si="3"/>
        <v>73.057225825238874</v>
      </c>
      <c r="J9" s="91">
        <f t="shared" si="4"/>
        <v>319758.22378641099</v>
      </c>
    </row>
    <row r="10" spans="1:10">
      <c r="A10" s="182"/>
      <c r="B10" s="151" t="s">
        <v>43</v>
      </c>
      <c r="C10" s="83">
        <v>1.8158000000000001</v>
      </c>
      <c r="D10" s="138">
        <f t="shared" si="0"/>
        <v>287486.20845955575</v>
      </c>
      <c r="E10" s="138">
        <v>94356.02863700001</v>
      </c>
      <c r="F10" s="138">
        <v>193130.17982255577</v>
      </c>
      <c r="G10" s="91">
        <f t="shared" si="1"/>
        <v>67.178937333171504</v>
      </c>
      <c r="H10" s="139">
        <f t="shared" si="2"/>
        <v>193130.17982255577</v>
      </c>
      <c r="I10" s="91">
        <f t="shared" si="3"/>
        <v>67.178937333171504</v>
      </c>
      <c r="J10" s="91">
        <f t="shared" si="4"/>
        <v>287486.20845955575</v>
      </c>
    </row>
    <row r="11" spans="1:10">
      <c r="A11" s="182"/>
      <c r="B11" s="151" t="s">
        <v>44</v>
      </c>
      <c r="C11" s="83">
        <v>1.8021</v>
      </c>
      <c r="D11" s="138">
        <f t="shared" si="0"/>
        <v>355088.29628701403</v>
      </c>
      <c r="E11" s="138">
        <v>112010.89900999999</v>
      </c>
      <c r="F11" s="138">
        <v>243077.39727701401</v>
      </c>
      <c r="G11" s="91">
        <f t="shared" si="1"/>
        <v>68.455479895777017</v>
      </c>
      <c r="H11" s="139">
        <f t="shared" si="2"/>
        <v>243077.39727701401</v>
      </c>
      <c r="I11" s="91">
        <f t="shared" si="3"/>
        <v>68.455479895777017</v>
      </c>
      <c r="J11" s="91">
        <f t="shared" si="4"/>
        <v>355088.29628701403</v>
      </c>
    </row>
    <row r="12" spans="1:10">
      <c r="A12" s="182"/>
      <c r="B12" s="151" t="s">
        <v>140</v>
      </c>
      <c r="C12" s="83">
        <v>1.7959000000000001</v>
      </c>
      <c r="D12" s="138">
        <f t="shared" si="0"/>
        <v>325550.20811191504</v>
      </c>
      <c r="E12" s="138">
        <v>114981.74400000001</v>
      </c>
      <c r="F12" s="138">
        <v>210568.464111915</v>
      </c>
      <c r="G12" s="91">
        <f t="shared" si="1"/>
        <v>64.680795424196887</v>
      </c>
      <c r="H12" s="139">
        <f t="shared" si="2"/>
        <v>210568.464111915</v>
      </c>
      <c r="I12" s="91">
        <f t="shared" si="3"/>
        <v>64.680795424196887</v>
      </c>
      <c r="J12" s="91">
        <f t="shared" si="4"/>
        <v>325550.20811191504</v>
      </c>
    </row>
    <row r="13" spans="1:10">
      <c r="A13" s="182"/>
      <c r="B13" s="152" t="s">
        <v>46</v>
      </c>
      <c r="C13" s="84">
        <v>1.7977000000000001</v>
      </c>
      <c r="D13" s="138">
        <f t="shared" si="0"/>
        <v>342381.849915664</v>
      </c>
      <c r="E13" s="138">
        <v>119149.69478999999</v>
      </c>
      <c r="F13" s="138">
        <v>223232.15512566402</v>
      </c>
      <c r="G13" s="91">
        <f t="shared" si="1"/>
        <v>65.199763124315993</v>
      </c>
      <c r="H13" s="139">
        <f t="shared" si="2"/>
        <v>223232.15512566402</v>
      </c>
      <c r="I13" s="91">
        <f t="shared" si="3"/>
        <v>65.199763124315993</v>
      </c>
      <c r="J13" s="91">
        <f t="shared" si="4"/>
        <v>342381.849915664</v>
      </c>
    </row>
    <row r="14" spans="1:10">
      <c r="A14" s="182"/>
      <c r="B14" s="152" t="s">
        <v>47</v>
      </c>
      <c r="C14" s="84">
        <v>1.7966</v>
      </c>
      <c r="D14" s="138">
        <f t="shared" si="0"/>
        <v>494445.91613090003</v>
      </c>
      <c r="E14" s="138">
        <v>114695.09154999998</v>
      </c>
      <c r="F14" s="138">
        <v>379750.82458090002</v>
      </c>
      <c r="G14" s="91">
        <f t="shared" si="1"/>
        <v>76.803308954899833</v>
      </c>
      <c r="H14" s="139">
        <f t="shared" si="2"/>
        <v>379750.82458090002</v>
      </c>
      <c r="I14" s="91">
        <f t="shared" si="3"/>
        <v>76.803308954899833</v>
      </c>
      <c r="J14" s="91">
        <f t="shared" si="4"/>
        <v>494445.91613090003</v>
      </c>
    </row>
    <row r="15" spans="1:10">
      <c r="A15" s="183"/>
      <c r="B15" s="152" t="s">
        <v>48</v>
      </c>
      <c r="C15" s="84">
        <v>1.7865</v>
      </c>
      <c r="D15" s="138">
        <f t="shared" si="0"/>
        <v>400900.34597049502</v>
      </c>
      <c r="E15" s="138">
        <v>154148.17819000001</v>
      </c>
      <c r="F15" s="138">
        <v>246752.16778049502</v>
      </c>
      <c r="G15" s="91">
        <f t="shared" si="1"/>
        <v>61.549502329103802</v>
      </c>
      <c r="H15" s="139">
        <f t="shared" si="2"/>
        <v>246752.16778049502</v>
      </c>
      <c r="I15" s="91">
        <f t="shared" si="3"/>
        <v>61.549502329103802</v>
      </c>
      <c r="J15" s="91">
        <f t="shared" si="4"/>
        <v>400900.34597049502</v>
      </c>
    </row>
    <row r="16" spans="1:10">
      <c r="A16" s="181">
        <v>2006</v>
      </c>
      <c r="B16" s="151" t="s">
        <v>37</v>
      </c>
      <c r="C16" s="83">
        <v>1.8018000000000001</v>
      </c>
      <c r="D16" s="138">
        <f t="shared" si="0"/>
        <v>255052.50733880501</v>
      </c>
      <c r="E16" s="138">
        <v>87333.952510000003</v>
      </c>
      <c r="F16" s="138">
        <v>167718.554828805</v>
      </c>
      <c r="G16" s="91">
        <f t="shared" si="1"/>
        <v>65.758441890560249</v>
      </c>
      <c r="H16" s="139">
        <f t="shared" si="2"/>
        <v>167718.554828805</v>
      </c>
      <c r="I16" s="91">
        <f t="shared" si="3"/>
        <v>65.758441890560249</v>
      </c>
      <c r="J16" s="91">
        <f t="shared" si="4"/>
        <v>255052.50733880501</v>
      </c>
    </row>
    <row r="17" spans="1:10">
      <c r="A17" s="182"/>
      <c r="B17" s="151" t="s">
        <v>38</v>
      </c>
      <c r="C17" s="83">
        <v>1.8146</v>
      </c>
      <c r="D17" s="138">
        <f t="shared" si="0"/>
        <v>323266.05259975698</v>
      </c>
      <c r="E17" s="138">
        <v>149667.80249</v>
      </c>
      <c r="F17" s="138">
        <v>173598.25010975701</v>
      </c>
      <c r="G17" s="91">
        <f t="shared" si="1"/>
        <v>53.701354878946397</v>
      </c>
      <c r="H17" s="139">
        <f t="shared" si="2"/>
        <v>173598.25010975701</v>
      </c>
      <c r="I17" s="91">
        <f t="shared" si="3"/>
        <v>53.701354878946397</v>
      </c>
      <c r="J17" s="91">
        <f t="shared" si="4"/>
        <v>323266.05259975698</v>
      </c>
    </row>
    <row r="18" spans="1:10">
      <c r="A18" s="182"/>
      <c r="B18" s="151" t="s">
        <v>39</v>
      </c>
      <c r="C18" s="83">
        <v>1.8279000000000001</v>
      </c>
      <c r="D18" s="138">
        <f t="shared" si="0"/>
        <v>364626.32611738774</v>
      </c>
      <c r="E18" s="138">
        <v>163305.30771999998</v>
      </c>
      <c r="F18" s="138">
        <v>201321.01839738773</v>
      </c>
      <c r="G18" s="91">
        <f t="shared" si="1"/>
        <v>55.212968449396726</v>
      </c>
      <c r="H18" s="139">
        <f t="shared" si="2"/>
        <v>201321.01839738773</v>
      </c>
      <c r="I18" s="91">
        <f t="shared" si="3"/>
        <v>55.212968449396726</v>
      </c>
      <c r="J18" s="91">
        <f t="shared" si="4"/>
        <v>364626.32611738774</v>
      </c>
    </row>
    <row r="19" spans="1:10">
      <c r="A19" s="182"/>
      <c r="B19" s="151" t="s">
        <v>40</v>
      </c>
      <c r="C19" s="83">
        <v>1.8206</v>
      </c>
      <c r="D19" s="138">
        <f t="shared" si="0"/>
        <v>336045.45782527397</v>
      </c>
      <c r="E19" s="138">
        <v>159771.34030000001</v>
      </c>
      <c r="F19" s="138">
        <v>176274.11752527399</v>
      </c>
      <c r="G19" s="91">
        <f t="shared" si="1"/>
        <v>52.455438221375182</v>
      </c>
      <c r="H19" s="139">
        <f t="shared" si="2"/>
        <v>176274.11752527399</v>
      </c>
      <c r="I19" s="91">
        <f t="shared" si="3"/>
        <v>52.455438221375182</v>
      </c>
      <c r="J19" s="91">
        <f t="shared" si="4"/>
        <v>336045.45782527397</v>
      </c>
    </row>
    <row r="20" spans="1:10">
      <c r="A20" s="182"/>
      <c r="B20" s="151" t="s">
        <v>41</v>
      </c>
      <c r="C20" s="83">
        <v>1.8064</v>
      </c>
      <c r="D20" s="138">
        <f t="shared" si="0"/>
        <v>598596.73567933193</v>
      </c>
      <c r="E20" s="138">
        <v>292649.68328999996</v>
      </c>
      <c r="F20" s="138">
        <v>305947.05238933198</v>
      </c>
      <c r="G20" s="91">
        <f t="shared" si="1"/>
        <v>51.110711795332563</v>
      </c>
      <c r="H20" s="139">
        <f t="shared" si="2"/>
        <v>305947.05238933198</v>
      </c>
      <c r="I20" s="91">
        <f t="shared" si="3"/>
        <v>51.110711795332563</v>
      </c>
      <c r="J20" s="91">
        <f t="shared" si="4"/>
        <v>598596.73567933193</v>
      </c>
    </row>
    <row r="21" spans="1:10">
      <c r="A21" s="182"/>
      <c r="B21" s="151" t="s">
        <v>42</v>
      </c>
      <c r="C21" s="83">
        <v>1.7830999999999999</v>
      </c>
      <c r="D21" s="138">
        <f t="shared" si="0"/>
        <v>476059.38978406403</v>
      </c>
      <c r="E21" s="138">
        <v>215169.50201999999</v>
      </c>
      <c r="F21" s="138">
        <v>260889.88776406401</v>
      </c>
      <c r="G21" s="91">
        <f t="shared" si="1"/>
        <v>54.801962394314117</v>
      </c>
      <c r="H21" s="139">
        <f t="shared" si="2"/>
        <v>260889.88776406401</v>
      </c>
      <c r="I21" s="91">
        <f t="shared" si="3"/>
        <v>54.801962394314117</v>
      </c>
      <c r="J21" s="91">
        <f t="shared" si="4"/>
        <v>476059.38978406403</v>
      </c>
    </row>
    <row r="22" spans="1:10">
      <c r="A22" s="182"/>
      <c r="B22" s="151" t="s">
        <v>43</v>
      </c>
      <c r="C22" s="83">
        <v>1.7689999999999999</v>
      </c>
      <c r="D22" s="138">
        <f t="shared" si="0"/>
        <v>404082.90152519604</v>
      </c>
      <c r="E22" s="138">
        <v>170399.4957504</v>
      </c>
      <c r="F22" s="138">
        <v>233683.40577479603</v>
      </c>
      <c r="G22" s="91">
        <f t="shared" si="1"/>
        <v>57.830560237210392</v>
      </c>
      <c r="H22" s="139">
        <f t="shared" si="2"/>
        <v>233683.40577479603</v>
      </c>
      <c r="I22" s="91">
        <f t="shared" si="3"/>
        <v>57.830560237210392</v>
      </c>
      <c r="J22" s="91">
        <f t="shared" si="4"/>
        <v>404082.90152519604</v>
      </c>
    </row>
    <row r="23" spans="1:10">
      <c r="A23" s="182"/>
      <c r="B23" s="151" t="s">
        <v>44</v>
      </c>
      <c r="C23" s="83">
        <v>1.754</v>
      </c>
      <c r="D23" s="138">
        <f t="shared" si="0"/>
        <v>417840.53036413295</v>
      </c>
      <c r="E23" s="138">
        <v>203205.84989999997</v>
      </c>
      <c r="F23" s="138">
        <v>214634.68046413298</v>
      </c>
      <c r="G23" s="91">
        <f t="shared" si="1"/>
        <v>51.367606746307402</v>
      </c>
      <c r="H23" s="139">
        <f t="shared" si="2"/>
        <v>214634.68046413298</v>
      </c>
      <c r="I23" s="91">
        <f t="shared" si="3"/>
        <v>51.367606746307402</v>
      </c>
      <c r="J23" s="91">
        <f t="shared" si="4"/>
        <v>417840.53036413295</v>
      </c>
    </row>
    <row r="24" spans="1:10">
      <c r="A24" s="182"/>
      <c r="B24" s="151" t="s">
        <v>140</v>
      </c>
      <c r="C24" s="83">
        <v>1.7426999999999999</v>
      </c>
      <c r="D24" s="138">
        <f t="shared" si="0"/>
        <v>510754.16264815361</v>
      </c>
      <c r="E24" s="138">
        <v>201835.38254999998</v>
      </c>
      <c r="F24" s="138">
        <v>308918.78009815363</v>
      </c>
      <c r="G24" s="91">
        <f t="shared" si="1"/>
        <v>60.482870760460237</v>
      </c>
      <c r="H24" s="139">
        <f t="shared" si="2"/>
        <v>308918.78009815363</v>
      </c>
      <c r="I24" s="91">
        <f t="shared" si="3"/>
        <v>60.482870760460237</v>
      </c>
      <c r="J24" s="91">
        <f t="shared" si="4"/>
        <v>510754.16264815361</v>
      </c>
    </row>
    <row r="25" spans="1:10">
      <c r="A25" s="182"/>
      <c r="B25" s="152" t="s">
        <v>46</v>
      </c>
      <c r="C25" s="84">
        <v>1.7404999999999999</v>
      </c>
      <c r="D25" s="138">
        <f t="shared" si="0"/>
        <v>466216.80565424153</v>
      </c>
      <c r="E25" s="138">
        <v>221485.89421</v>
      </c>
      <c r="F25" s="138">
        <v>244730.91144424153</v>
      </c>
      <c r="G25" s="91">
        <f t="shared" si="1"/>
        <v>52.4929407254659</v>
      </c>
      <c r="H25" s="139">
        <f t="shared" si="2"/>
        <v>244730.91144424153</v>
      </c>
      <c r="I25" s="91">
        <f t="shared" si="3"/>
        <v>52.4929407254659</v>
      </c>
      <c r="J25" s="91">
        <f t="shared" si="4"/>
        <v>466216.80565424153</v>
      </c>
    </row>
    <row r="26" spans="1:10">
      <c r="A26" s="182"/>
      <c r="B26" s="152" t="s">
        <v>47</v>
      </c>
      <c r="C26" s="84">
        <v>1.7345999999999999</v>
      </c>
      <c r="D26" s="138">
        <f t="shared" si="0"/>
        <v>377648.72699385165</v>
      </c>
      <c r="E26" s="138">
        <v>154744.79245000001</v>
      </c>
      <c r="F26" s="138">
        <v>222903.93454385165</v>
      </c>
      <c r="G26" s="91">
        <f t="shared" si="1"/>
        <v>59.024145617596815</v>
      </c>
      <c r="H26" s="139">
        <f t="shared" si="2"/>
        <v>222903.93454385165</v>
      </c>
      <c r="I26" s="91">
        <f t="shared" si="3"/>
        <v>59.024145617596815</v>
      </c>
      <c r="J26" s="91">
        <f t="shared" si="4"/>
        <v>377648.72699385165</v>
      </c>
    </row>
    <row r="27" spans="1:10">
      <c r="A27" s="183"/>
      <c r="B27" s="152" t="s">
        <v>48</v>
      </c>
      <c r="C27" s="84">
        <v>1.7242</v>
      </c>
      <c r="D27" s="138">
        <f t="shared" si="0"/>
        <v>507250.82057225233</v>
      </c>
      <c r="E27" s="138">
        <v>220998.58721999999</v>
      </c>
      <c r="F27" s="138">
        <v>286252.23335225234</v>
      </c>
      <c r="G27" s="91">
        <f t="shared" si="1"/>
        <v>56.432088770072056</v>
      </c>
      <c r="H27" s="139">
        <f t="shared" si="2"/>
        <v>286252.23335225234</v>
      </c>
      <c r="I27" s="91">
        <f t="shared" si="3"/>
        <v>56.432088770072056</v>
      </c>
      <c r="J27" s="91">
        <f t="shared" si="4"/>
        <v>507250.82057225233</v>
      </c>
    </row>
    <row r="28" spans="1:10">
      <c r="A28" s="181">
        <v>2007</v>
      </c>
      <c r="B28" s="151" t="s">
        <v>37</v>
      </c>
      <c r="C28" s="83">
        <v>1.7144999999999999</v>
      </c>
      <c r="D28" s="138">
        <f t="shared" si="0"/>
        <v>381618.08830453391</v>
      </c>
      <c r="E28" s="138">
        <v>154059.30053000001</v>
      </c>
      <c r="F28" s="138">
        <v>227558.78777453391</v>
      </c>
      <c r="G28" s="91">
        <f t="shared" si="1"/>
        <v>59.629979486962995</v>
      </c>
      <c r="H28" s="139">
        <f t="shared" si="2"/>
        <v>227558.78777453391</v>
      </c>
      <c r="I28" s="91">
        <f t="shared" si="3"/>
        <v>59.629979486962995</v>
      </c>
      <c r="J28" s="91">
        <f t="shared" si="4"/>
        <v>381618.08830453391</v>
      </c>
    </row>
    <row r="29" spans="1:10">
      <c r="A29" s="182"/>
      <c r="B29" s="151" t="s">
        <v>38</v>
      </c>
      <c r="C29" s="83">
        <v>1.7141999999999999</v>
      </c>
      <c r="D29" s="138">
        <f t="shared" si="0"/>
        <v>445429.07014567999</v>
      </c>
      <c r="E29" s="138">
        <v>161170.16649</v>
      </c>
      <c r="F29" s="138">
        <v>284258.90365567995</v>
      </c>
      <c r="G29" s="91">
        <f t="shared" si="1"/>
        <v>63.81687292271058</v>
      </c>
      <c r="H29" s="139">
        <f t="shared" si="2"/>
        <v>284258.90365567995</v>
      </c>
      <c r="I29" s="91">
        <f t="shared" si="3"/>
        <v>63.81687292271058</v>
      </c>
      <c r="J29" s="91">
        <f t="shared" si="4"/>
        <v>445429.07014567999</v>
      </c>
    </row>
    <row r="30" spans="1:10">
      <c r="A30" s="182"/>
      <c r="B30" s="151" t="s">
        <v>39</v>
      </c>
      <c r="C30" s="83">
        <v>1.7059</v>
      </c>
      <c r="D30" s="138">
        <f t="shared" si="0"/>
        <v>491350.70966743695</v>
      </c>
      <c r="E30" s="138">
        <v>179717.86008999997</v>
      </c>
      <c r="F30" s="138">
        <v>311632.84957743698</v>
      </c>
      <c r="G30" s="91">
        <f t="shared" si="1"/>
        <v>63.423710080394677</v>
      </c>
      <c r="H30" s="139">
        <f t="shared" si="2"/>
        <v>311632.84957743698</v>
      </c>
      <c r="I30" s="91">
        <f t="shared" si="3"/>
        <v>63.423710080394677</v>
      </c>
      <c r="J30" s="91">
        <f t="shared" si="4"/>
        <v>491350.70966743695</v>
      </c>
    </row>
    <row r="31" spans="1:10">
      <c r="A31" s="182"/>
      <c r="B31" s="151" t="s">
        <v>40</v>
      </c>
      <c r="C31" s="83">
        <v>1.6948000000000001</v>
      </c>
      <c r="D31" s="138">
        <f t="shared" si="0"/>
        <v>550866.97528638598</v>
      </c>
      <c r="E31" s="138">
        <v>203991.91404</v>
      </c>
      <c r="F31" s="138">
        <v>346875.06124638591</v>
      </c>
      <c r="G31" s="91">
        <f t="shared" si="1"/>
        <v>62.968933845789486</v>
      </c>
      <c r="H31" s="139">
        <f t="shared" si="2"/>
        <v>346875.06124638591</v>
      </c>
      <c r="I31" s="91">
        <f t="shared" si="3"/>
        <v>62.968933845789486</v>
      </c>
      <c r="J31" s="91">
        <f t="shared" si="4"/>
        <v>550866.97528638598</v>
      </c>
    </row>
    <row r="32" spans="1:10">
      <c r="A32" s="182"/>
      <c r="B32" s="151" t="s">
        <v>41</v>
      </c>
      <c r="C32" s="83">
        <v>1.6840999999999999</v>
      </c>
      <c r="D32" s="138">
        <f t="shared" si="0"/>
        <v>617215.56482725008</v>
      </c>
      <c r="E32" s="138">
        <v>213588.29414000001</v>
      </c>
      <c r="F32" s="138">
        <v>403627.27068725001</v>
      </c>
      <c r="G32" s="91">
        <f t="shared" si="1"/>
        <v>65.394862619872455</v>
      </c>
      <c r="H32" s="139">
        <f t="shared" si="2"/>
        <v>403627.27068725001</v>
      </c>
      <c r="I32" s="91">
        <f t="shared" si="3"/>
        <v>65.394862619872455</v>
      </c>
      <c r="J32" s="91">
        <f t="shared" si="4"/>
        <v>617215.56482725008</v>
      </c>
    </row>
    <row r="33" spans="1:10">
      <c r="A33" s="182"/>
      <c r="B33" s="151" t="s">
        <v>42</v>
      </c>
      <c r="C33" s="83">
        <v>1.6748000000000001</v>
      </c>
      <c r="D33" s="138">
        <f t="shared" si="0"/>
        <v>581823</v>
      </c>
      <c r="E33" s="138">
        <v>230805</v>
      </c>
      <c r="F33" s="138">
        <v>351018</v>
      </c>
      <c r="G33" s="91">
        <f t="shared" si="1"/>
        <v>60.330719136232162</v>
      </c>
      <c r="H33" s="139">
        <f t="shared" si="2"/>
        <v>351018</v>
      </c>
      <c r="I33" s="91">
        <f t="shared" si="3"/>
        <v>60.330719136232162</v>
      </c>
      <c r="J33" s="91">
        <f t="shared" si="4"/>
        <v>581823</v>
      </c>
    </row>
    <row r="34" spans="1:10">
      <c r="A34" s="182"/>
      <c r="B34" s="151" t="s">
        <v>43</v>
      </c>
      <c r="C34" s="83">
        <v>1.6674</v>
      </c>
      <c r="D34" s="138">
        <f t="shared" si="0"/>
        <v>760049.75893226196</v>
      </c>
      <c r="E34" s="138">
        <v>248785.60472</v>
      </c>
      <c r="F34" s="138">
        <v>511264.15421226202</v>
      </c>
      <c r="G34" s="91">
        <f t="shared" si="1"/>
        <v>67.267195101870627</v>
      </c>
      <c r="H34" s="139">
        <f t="shared" si="2"/>
        <v>511264.15421226202</v>
      </c>
      <c r="I34" s="91">
        <f t="shared" si="3"/>
        <v>67.267195101870627</v>
      </c>
      <c r="J34" s="91">
        <f t="shared" si="4"/>
        <v>760049.75893226196</v>
      </c>
    </row>
    <row r="35" spans="1:10">
      <c r="A35" s="182"/>
      <c r="B35" s="151" t="s">
        <v>44</v>
      </c>
      <c r="C35" s="83">
        <v>1.6646000000000001</v>
      </c>
      <c r="D35" s="138">
        <f t="shared" si="0"/>
        <v>634083.70709382498</v>
      </c>
      <c r="E35" s="138">
        <v>241216.61794999999</v>
      </c>
      <c r="F35" s="138">
        <v>392867.089143825</v>
      </c>
      <c r="G35" s="91">
        <f t="shared" si="1"/>
        <v>61.958237492718403</v>
      </c>
      <c r="H35" s="139">
        <f t="shared" si="2"/>
        <v>392867.089143825</v>
      </c>
      <c r="I35" s="91">
        <f t="shared" si="3"/>
        <v>61.958237492718403</v>
      </c>
      <c r="J35" s="91">
        <f t="shared" si="4"/>
        <v>634083.70709382498</v>
      </c>
    </row>
    <row r="36" spans="1:10">
      <c r="A36" s="182"/>
      <c r="B36" s="151" t="s">
        <v>140</v>
      </c>
      <c r="C36" s="83">
        <v>1.6607000000000001</v>
      </c>
      <c r="D36" s="138">
        <f t="shared" si="0"/>
        <v>643348.68577238685</v>
      </c>
      <c r="E36" s="138">
        <v>211142.25617799995</v>
      </c>
      <c r="F36" s="138">
        <v>432206.42959438695</v>
      </c>
      <c r="G36" s="91">
        <f t="shared" si="1"/>
        <v>67.180743374876357</v>
      </c>
      <c r="H36" s="139">
        <f t="shared" si="2"/>
        <v>432206.42959438695</v>
      </c>
      <c r="I36" s="91">
        <f t="shared" si="3"/>
        <v>67.180743374876357</v>
      </c>
      <c r="J36" s="91">
        <f t="shared" si="4"/>
        <v>643348.68577238685</v>
      </c>
    </row>
    <row r="37" spans="1:10">
      <c r="A37" s="182"/>
      <c r="B37" s="152" t="s">
        <v>46</v>
      </c>
      <c r="C37" s="84">
        <v>1.6419999999999999</v>
      </c>
      <c r="D37" s="138">
        <f t="shared" si="0"/>
        <v>726477.10137273592</v>
      </c>
      <c r="E37" s="138">
        <v>271392.81293000001</v>
      </c>
      <c r="F37" s="138">
        <v>455084.28844273591</v>
      </c>
      <c r="G37" s="91">
        <f t="shared" si="1"/>
        <v>62.642619785650254</v>
      </c>
      <c r="H37" s="139">
        <f t="shared" si="2"/>
        <v>455084.28844273591</v>
      </c>
      <c r="I37" s="91">
        <f t="shared" si="3"/>
        <v>62.642619785650254</v>
      </c>
      <c r="J37" s="91">
        <f t="shared" si="4"/>
        <v>726477.10137273592</v>
      </c>
    </row>
    <row r="38" spans="1:10">
      <c r="A38" s="182"/>
      <c r="B38" s="152" t="s">
        <v>47</v>
      </c>
      <c r="C38" s="84">
        <v>1.6223000000000001</v>
      </c>
      <c r="D38" s="138">
        <f t="shared" si="0"/>
        <v>746293.95731467998</v>
      </c>
      <c r="E38" s="138">
        <v>290255.94359000004</v>
      </c>
      <c r="F38" s="138">
        <v>456038.01372467994</v>
      </c>
      <c r="G38" s="91">
        <f t="shared" si="1"/>
        <v>61.107022139854791</v>
      </c>
      <c r="H38" s="139">
        <f t="shared" si="2"/>
        <v>456038.01372467994</v>
      </c>
      <c r="I38" s="91">
        <f t="shared" si="3"/>
        <v>61.107022139854791</v>
      </c>
      <c r="J38" s="91">
        <f t="shared" si="4"/>
        <v>746293.95731467998</v>
      </c>
    </row>
    <row r="39" spans="1:10">
      <c r="A39" s="183"/>
      <c r="B39" s="152" t="s">
        <v>48</v>
      </c>
      <c r="C39" s="84">
        <v>1.6012999999999999</v>
      </c>
      <c r="D39" s="138">
        <f t="shared" si="0"/>
        <v>968749.66766724293</v>
      </c>
      <c r="E39" s="138">
        <v>502627.25184000004</v>
      </c>
      <c r="F39" s="138">
        <v>466122.41582724289</v>
      </c>
      <c r="G39" s="91">
        <f t="shared" si="1"/>
        <v>48.115878785245883</v>
      </c>
      <c r="H39" s="139">
        <f t="shared" si="2"/>
        <v>466122.41582724289</v>
      </c>
      <c r="I39" s="91">
        <f t="shared" si="3"/>
        <v>48.115878785245883</v>
      </c>
      <c r="J39" s="91">
        <f t="shared" si="4"/>
        <v>968749.66766724293</v>
      </c>
    </row>
    <row r="40" spans="1:10">
      <c r="A40" s="181">
        <v>2008</v>
      </c>
      <c r="B40" s="151" t="s">
        <v>37</v>
      </c>
      <c r="C40" s="83">
        <v>1.5921000000000001</v>
      </c>
      <c r="D40" s="138">
        <f t="shared" si="0"/>
        <v>610427.99495160603</v>
      </c>
      <c r="E40" s="138">
        <v>294672.35467999999</v>
      </c>
      <c r="F40" s="138">
        <v>315755.64027160604</v>
      </c>
      <c r="G40" s="91">
        <f t="shared" si="1"/>
        <v>51.726926497962921</v>
      </c>
      <c r="H40" s="139">
        <f t="shared" si="2"/>
        <v>315755.64027160604</v>
      </c>
      <c r="I40" s="91">
        <f t="shared" si="3"/>
        <v>51.726926497962921</v>
      </c>
      <c r="J40" s="91">
        <f t="shared" si="4"/>
        <v>610427.99495160603</v>
      </c>
    </row>
    <row r="41" spans="1:10">
      <c r="A41" s="182"/>
      <c r="B41" s="151" t="s">
        <v>38</v>
      </c>
      <c r="C41" s="83">
        <v>1.5664</v>
      </c>
      <c r="D41" s="138">
        <f t="shared" si="0"/>
        <v>803564.78005661047</v>
      </c>
      <c r="E41" s="138">
        <v>359380.17184999998</v>
      </c>
      <c r="F41" s="138">
        <v>444184.60820661054</v>
      </c>
      <c r="G41" s="91">
        <f t="shared" si="1"/>
        <v>55.276764142813498</v>
      </c>
      <c r="H41" s="139">
        <f t="shared" si="2"/>
        <v>444184.60820661054</v>
      </c>
      <c r="I41" s="91">
        <f t="shared" si="3"/>
        <v>55.276764142813498</v>
      </c>
      <c r="J41" s="91">
        <f t="shared" si="4"/>
        <v>803564.78005661047</v>
      </c>
    </row>
    <row r="42" spans="1:10">
      <c r="A42" s="182"/>
      <c r="B42" s="151" t="s">
        <v>39</v>
      </c>
      <c r="C42" s="83">
        <v>1.5098</v>
      </c>
      <c r="D42" s="138">
        <f t="shared" si="0"/>
        <v>845765.97953751986</v>
      </c>
      <c r="E42" s="138">
        <v>368125.8091999999</v>
      </c>
      <c r="F42" s="138">
        <v>477640.17033751996</v>
      </c>
      <c r="G42" s="91">
        <f t="shared" si="1"/>
        <v>56.474270885038699</v>
      </c>
      <c r="H42" s="139">
        <f t="shared" si="2"/>
        <v>477640.17033751996</v>
      </c>
      <c r="I42" s="91">
        <f t="shared" si="3"/>
        <v>56.474270885038699</v>
      </c>
      <c r="J42" s="91">
        <f t="shared" si="4"/>
        <v>845765.97953751986</v>
      </c>
    </row>
    <row r="43" spans="1:10">
      <c r="A43" s="182"/>
      <c r="B43" s="151" t="s">
        <v>40</v>
      </c>
      <c r="C43" s="83">
        <v>1.4549000000000001</v>
      </c>
      <c r="D43" s="138">
        <f t="shared" si="0"/>
        <v>928903.10395003203</v>
      </c>
      <c r="E43" s="138">
        <v>394197.08952000004</v>
      </c>
      <c r="F43" s="138">
        <v>534706.014430032</v>
      </c>
      <c r="G43" s="91">
        <f t="shared" si="1"/>
        <v>57.563163709569764</v>
      </c>
      <c r="H43" s="139">
        <f t="shared" si="2"/>
        <v>534706.014430032</v>
      </c>
      <c r="I43" s="91">
        <f t="shared" si="3"/>
        <v>57.563163709569764</v>
      </c>
      <c r="J43" s="91">
        <f t="shared" si="4"/>
        <v>928903.10395003203</v>
      </c>
    </row>
    <row r="44" spans="1:10">
      <c r="A44" s="182"/>
      <c r="B44" s="151" t="s">
        <v>41</v>
      </c>
      <c r="C44" s="83">
        <v>1.4549000000000001</v>
      </c>
      <c r="D44" s="138">
        <f t="shared" si="0"/>
        <v>837115.59140018607</v>
      </c>
      <c r="E44" s="138">
        <v>365883.59750000003</v>
      </c>
      <c r="F44" s="138">
        <v>471231.99390018603</v>
      </c>
      <c r="G44" s="91">
        <f t="shared" si="1"/>
        <v>56.292344658398783</v>
      </c>
      <c r="H44" s="139">
        <f t="shared" si="2"/>
        <v>471231.99390018603</v>
      </c>
      <c r="I44" s="91">
        <f t="shared" si="3"/>
        <v>56.292344658398783</v>
      </c>
      <c r="J44" s="91">
        <f t="shared" si="4"/>
        <v>837115.59140018607</v>
      </c>
    </row>
    <row r="45" spans="1:10">
      <c r="A45" s="182"/>
      <c r="B45" s="151" t="s">
        <v>42</v>
      </c>
      <c r="C45" s="83">
        <v>1.4280999999999999</v>
      </c>
      <c r="D45" s="138">
        <f t="shared" si="0"/>
        <v>826540</v>
      </c>
      <c r="E45" s="138">
        <v>392218</v>
      </c>
      <c r="F45" s="138">
        <v>434322</v>
      </c>
      <c r="G45" s="91">
        <f t="shared" si="1"/>
        <v>52.547003169840544</v>
      </c>
      <c r="H45" s="139">
        <f t="shared" si="2"/>
        <v>434322</v>
      </c>
      <c r="I45" s="91">
        <f t="shared" si="3"/>
        <v>52.547003169840544</v>
      </c>
      <c r="J45" s="91">
        <f t="shared" si="4"/>
        <v>826540</v>
      </c>
    </row>
    <row r="46" spans="1:10">
      <c r="A46" s="182"/>
      <c r="B46" s="151" t="s">
        <v>43</v>
      </c>
      <c r="C46" s="83">
        <v>1.4096</v>
      </c>
      <c r="D46" s="138">
        <f t="shared" si="0"/>
        <v>794157.69392997585</v>
      </c>
      <c r="E46" s="138">
        <v>365346.89137789997</v>
      </c>
      <c r="F46" s="138">
        <v>428810.80255207594</v>
      </c>
      <c r="G46" s="91">
        <f t="shared" si="1"/>
        <v>53.995674389309123</v>
      </c>
      <c r="H46" s="139">
        <f t="shared" si="2"/>
        <v>428810.80255207594</v>
      </c>
      <c r="I46" s="91">
        <f t="shared" si="3"/>
        <v>53.995674389309123</v>
      </c>
      <c r="J46" s="91">
        <f t="shared" si="4"/>
        <v>794157.69392997585</v>
      </c>
    </row>
    <row r="47" spans="1:10">
      <c r="A47" s="182"/>
      <c r="B47" s="151" t="s">
        <v>44</v>
      </c>
      <c r="C47" s="83">
        <v>1.4123000000000001</v>
      </c>
      <c r="D47" s="138">
        <f t="shared" si="0"/>
        <v>318162.13151131297</v>
      </c>
      <c r="E47" s="140">
        <v>137993.42069</v>
      </c>
      <c r="F47" s="140">
        <v>180168.71082131297</v>
      </c>
      <c r="G47" s="91">
        <f t="shared" si="1"/>
        <v>56.627955679542161</v>
      </c>
      <c r="H47" s="139">
        <f t="shared" si="2"/>
        <v>180168.71082131297</v>
      </c>
      <c r="I47" s="91">
        <f t="shared" si="3"/>
        <v>56.627955679542161</v>
      </c>
      <c r="J47" s="91">
        <f t="shared" si="4"/>
        <v>318162.13151131297</v>
      </c>
    </row>
    <row r="48" spans="1:10">
      <c r="A48" s="182"/>
      <c r="B48" s="151" t="s">
        <v>45</v>
      </c>
      <c r="C48" s="83">
        <v>1.405</v>
      </c>
      <c r="D48" s="138">
        <f t="shared" si="0"/>
        <v>442078.84428578604</v>
      </c>
      <c r="E48" s="141">
        <v>165843.74936000002</v>
      </c>
      <c r="F48" s="141">
        <v>276235.09492578602</v>
      </c>
      <c r="G48" s="91">
        <f t="shared" si="1"/>
        <v>62.485481604998775</v>
      </c>
      <c r="H48" s="139">
        <f t="shared" si="2"/>
        <v>276235.09492578602</v>
      </c>
      <c r="I48" s="91">
        <f t="shared" si="3"/>
        <v>62.485481604998775</v>
      </c>
      <c r="J48" s="91">
        <f t="shared" si="4"/>
        <v>442078.84428578604</v>
      </c>
    </row>
    <row r="49" spans="1:10">
      <c r="A49" s="182"/>
      <c r="B49" s="151" t="s">
        <v>46</v>
      </c>
      <c r="C49" s="83">
        <v>1.4127000000000001</v>
      </c>
      <c r="D49" s="138">
        <f t="shared" si="0"/>
        <v>450246.61503397604</v>
      </c>
      <c r="E49" s="141">
        <v>184489.63361000002</v>
      </c>
      <c r="F49" s="141">
        <v>265756.98142397602</v>
      </c>
      <c r="G49" s="91">
        <f t="shared" si="1"/>
        <v>59.024759442982543</v>
      </c>
      <c r="H49" s="139">
        <f t="shared" si="2"/>
        <v>265756.98142397602</v>
      </c>
      <c r="I49" s="91">
        <f t="shared" si="3"/>
        <v>59.024759442982543</v>
      </c>
      <c r="J49" s="91">
        <f t="shared" si="4"/>
        <v>450246.61503397604</v>
      </c>
    </row>
    <row r="50" spans="1:10">
      <c r="A50" s="182"/>
      <c r="B50" s="151" t="s">
        <v>47</v>
      </c>
      <c r="C50" s="83">
        <v>1.5827</v>
      </c>
      <c r="D50" s="138">
        <f t="shared" si="0"/>
        <v>442602.31978876609</v>
      </c>
      <c r="E50" s="141">
        <v>149243.24447000003</v>
      </c>
      <c r="F50" s="141">
        <v>293359.07531876606</v>
      </c>
      <c r="G50" s="91">
        <f t="shared" si="1"/>
        <v>66.280510110921469</v>
      </c>
      <c r="H50" s="139">
        <f t="shared" si="2"/>
        <v>293359.07531876606</v>
      </c>
      <c r="I50" s="91">
        <f t="shared" si="3"/>
        <v>66.280510110921469</v>
      </c>
      <c r="J50" s="91">
        <f t="shared" si="4"/>
        <v>442602.31978876609</v>
      </c>
    </row>
    <row r="51" spans="1:10">
      <c r="A51" s="183"/>
      <c r="B51" s="151" t="s">
        <v>48</v>
      </c>
      <c r="C51" s="83">
        <v>1.6554</v>
      </c>
      <c r="D51" s="138">
        <f t="shared" si="0"/>
        <v>713697.77698937594</v>
      </c>
      <c r="E51" s="140">
        <v>278154.55172999989</v>
      </c>
      <c r="F51" s="140">
        <v>435543.22525937611</v>
      </c>
      <c r="G51" s="91">
        <f t="shared" si="1"/>
        <v>61.026283015290886</v>
      </c>
      <c r="H51" s="139">
        <f t="shared" si="2"/>
        <v>435543.22525937611</v>
      </c>
      <c r="I51" s="91">
        <f t="shared" si="3"/>
        <v>61.026283015290886</v>
      </c>
      <c r="J51" s="91">
        <f t="shared" si="4"/>
        <v>713697.77698937594</v>
      </c>
    </row>
    <row r="52" spans="1:10">
      <c r="A52" s="181">
        <v>2009</v>
      </c>
      <c r="B52" s="151" t="s">
        <v>37</v>
      </c>
      <c r="C52" s="83">
        <v>1.6677</v>
      </c>
      <c r="D52" s="138">
        <f t="shared" si="0"/>
        <v>344461.07790119323</v>
      </c>
      <c r="E52" s="140">
        <v>136713.24013999989</v>
      </c>
      <c r="F52" s="140">
        <v>207747.83776119334</v>
      </c>
      <c r="G52" s="91">
        <f t="shared" si="1"/>
        <v>60.310975924189805</v>
      </c>
      <c r="H52" s="139">
        <f t="shared" si="2"/>
        <v>207747.83776119334</v>
      </c>
      <c r="I52" s="91">
        <f t="shared" si="3"/>
        <v>60.310975924189805</v>
      </c>
      <c r="J52" s="91">
        <f t="shared" si="4"/>
        <v>344461.07790119323</v>
      </c>
    </row>
    <row r="53" spans="1:10">
      <c r="A53" s="182"/>
      <c r="B53" s="151" t="s">
        <v>38</v>
      </c>
      <c r="C53" s="83">
        <v>1.6738999999999999</v>
      </c>
      <c r="D53" s="138">
        <f t="shared" si="0"/>
        <v>378666.54823578219</v>
      </c>
      <c r="E53" s="140">
        <v>142819.3875500001</v>
      </c>
      <c r="F53" s="140">
        <v>235847.16068578209</v>
      </c>
      <c r="G53" s="91">
        <f t="shared" si="1"/>
        <v>62.283600646690459</v>
      </c>
      <c r="H53" s="139">
        <f t="shared" si="2"/>
        <v>235847.16068578209</v>
      </c>
      <c r="I53" s="91">
        <f t="shared" si="3"/>
        <v>62.283600646690459</v>
      </c>
      <c r="J53" s="91">
        <f t="shared" si="4"/>
        <v>378666.54823578219</v>
      </c>
    </row>
    <row r="54" spans="1:10">
      <c r="A54" s="182"/>
      <c r="B54" s="151" t="s">
        <v>39</v>
      </c>
      <c r="C54" s="83">
        <v>1.6729000000000001</v>
      </c>
      <c r="D54" s="138">
        <f t="shared" si="0"/>
        <v>515309.36424063449</v>
      </c>
      <c r="E54" s="140">
        <v>169612.20819000009</v>
      </c>
      <c r="F54" s="140">
        <v>345697.1560506344</v>
      </c>
      <c r="G54" s="91">
        <f t="shared" si="1"/>
        <v>67.085362704413015</v>
      </c>
      <c r="H54" s="139">
        <f t="shared" si="2"/>
        <v>345697.1560506344</v>
      </c>
      <c r="I54" s="91">
        <f t="shared" si="3"/>
        <v>67.085362704413015</v>
      </c>
      <c r="J54" s="91">
        <f t="shared" si="4"/>
        <v>515309.36424063449</v>
      </c>
    </row>
    <row r="55" spans="1:10">
      <c r="A55" s="182"/>
      <c r="B55" s="151" t="s">
        <v>40</v>
      </c>
      <c r="C55" s="83">
        <v>1.665</v>
      </c>
      <c r="D55" s="138">
        <f t="shared" si="0"/>
        <v>451747.60154503788</v>
      </c>
      <c r="E55" s="140">
        <v>189002.86144999979</v>
      </c>
      <c r="F55" s="140">
        <v>262744.74009503808</v>
      </c>
      <c r="G55" s="91">
        <f t="shared" si="1"/>
        <v>58.161845064902515</v>
      </c>
      <c r="H55" s="139">
        <f t="shared" si="2"/>
        <v>262744.74009503808</v>
      </c>
      <c r="I55" s="91">
        <f t="shared" si="3"/>
        <v>58.161845064902515</v>
      </c>
      <c r="J55" s="91">
        <f t="shared" si="4"/>
        <v>451747.60154503788</v>
      </c>
    </row>
    <row r="56" spans="1:10">
      <c r="A56" s="182"/>
      <c r="B56" s="151" t="s">
        <v>41</v>
      </c>
      <c r="C56" s="83">
        <v>1.6489</v>
      </c>
      <c r="D56" s="138">
        <f t="shared" si="0"/>
        <v>396887.71302483836</v>
      </c>
      <c r="E56" s="142">
        <v>149561.20854999992</v>
      </c>
      <c r="F56" s="142">
        <v>247326.50447483847</v>
      </c>
      <c r="G56" s="91">
        <f t="shared" si="1"/>
        <v>62.316493143580907</v>
      </c>
      <c r="H56" s="139">
        <f t="shared" si="2"/>
        <v>247326.50447483847</v>
      </c>
      <c r="I56" s="91">
        <f t="shared" si="3"/>
        <v>62.316493143580907</v>
      </c>
      <c r="J56" s="91">
        <f t="shared" si="4"/>
        <v>396887.71302483836</v>
      </c>
    </row>
    <row r="57" spans="1:10">
      <c r="A57" s="182"/>
      <c r="B57" s="151" t="s">
        <v>42</v>
      </c>
      <c r="C57" s="83">
        <v>1.6539999999999999</v>
      </c>
      <c r="D57" s="138">
        <f t="shared" si="0"/>
        <v>487593.30687960988</v>
      </c>
      <c r="E57" s="142">
        <v>165084.69437999983</v>
      </c>
      <c r="F57" s="142">
        <v>322508.61249961006</v>
      </c>
      <c r="G57" s="91">
        <f t="shared" si="1"/>
        <v>66.142953143374399</v>
      </c>
      <c r="H57" s="139">
        <f t="shared" si="2"/>
        <v>322508.61249961006</v>
      </c>
      <c r="I57" s="91">
        <f t="shared" si="3"/>
        <v>66.142953143374399</v>
      </c>
      <c r="J57" s="91">
        <f t="shared" si="4"/>
        <v>487593.30687960988</v>
      </c>
    </row>
    <row r="58" spans="1:10">
      <c r="A58" s="182"/>
      <c r="B58" s="151" t="s">
        <v>43</v>
      </c>
      <c r="C58" s="83">
        <v>1.6667000000000001</v>
      </c>
      <c r="D58" s="138">
        <f t="shared" si="0"/>
        <v>454141.33999649482</v>
      </c>
      <c r="E58" s="142">
        <v>166864.9403899998</v>
      </c>
      <c r="F58" s="142">
        <v>287276.39960649505</v>
      </c>
      <c r="G58" s="91">
        <f t="shared" si="1"/>
        <v>63.257046717815278</v>
      </c>
      <c r="H58" s="139">
        <f t="shared" si="2"/>
        <v>287276.39960649505</v>
      </c>
      <c r="I58" s="91">
        <f t="shared" si="3"/>
        <v>63.257046717815278</v>
      </c>
      <c r="J58" s="91">
        <f t="shared" si="4"/>
        <v>454141.33999649482</v>
      </c>
    </row>
    <row r="59" spans="1:10">
      <c r="A59" s="182"/>
      <c r="B59" s="151" t="s">
        <v>44</v>
      </c>
      <c r="C59" s="83">
        <v>1.6773</v>
      </c>
      <c r="D59" s="138">
        <f t="shared" si="0"/>
        <v>441927.85272768349</v>
      </c>
      <c r="E59" s="142">
        <v>163692.99512999979</v>
      </c>
      <c r="F59" s="142">
        <v>278234.85759768373</v>
      </c>
      <c r="G59" s="91">
        <f t="shared" si="1"/>
        <v>62.959339602686782</v>
      </c>
      <c r="H59" s="139">
        <f t="shared" si="2"/>
        <v>278234.85759768373</v>
      </c>
      <c r="I59" s="91">
        <f t="shared" si="3"/>
        <v>62.959339602686782</v>
      </c>
      <c r="J59" s="91">
        <f t="shared" si="4"/>
        <v>441927.85272768349</v>
      </c>
    </row>
    <row r="60" spans="1:10">
      <c r="A60" s="182"/>
      <c r="B60" s="151" t="s">
        <v>45</v>
      </c>
      <c r="C60" s="83">
        <v>1.6827000000000001</v>
      </c>
      <c r="D60" s="138">
        <f t="shared" si="0"/>
        <v>464420.81808143435</v>
      </c>
      <c r="E60" s="138">
        <v>187977.35118999999</v>
      </c>
      <c r="F60" s="138">
        <v>276443.46689143433</v>
      </c>
      <c r="G60" s="91">
        <f t="shared" si="1"/>
        <v>59.524348635672283</v>
      </c>
      <c r="H60" s="139">
        <f t="shared" si="2"/>
        <v>276443.46689143433</v>
      </c>
      <c r="I60" s="91">
        <f t="shared" si="3"/>
        <v>59.524348635672283</v>
      </c>
      <c r="J60" s="91">
        <f t="shared" si="4"/>
        <v>464420.81808143435</v>
      </c>
    </row>
    <row r="61" spans="1:10">
      <c r="A61" s="182"/>
      <c r="B61" s="151" t="s">
        <v>46</v>
      </c>
      <c r="C61" s="83">
        <v>1.6766000000000001</v>
      </c>
      <c r="D61" s="138">
        <f t="shared" si="0"/>
        <v>507955.60256075003</v>
      </c>
      <c r="E61" s="138">
        <v>175994.24463999999</v>
      </c>
      <c r="F61" s="138">
        <v>331961.35792075004</v>
      </c>
      <c r="G61" s="91">
        <f t="shared" si="1"/>
        <v>65.352435576502657</v>
      </c>
      <c r="H61" s="139">
        <f t="shared" si="2"/>
        <v>331961.35792075004</v>
      </c>
      <c r="I61" s="91">
        <f t="shared" si="3"/>
        <v>65.352435576502657</v>
      </c>
      <c r="J61" s="91">
        <f t="shared" si="4"/>
        <v>507955.60256075003</v>
      </c>
    </row>
    <row r="62" spans="1:10">
      <c r="A62" s="182"/>
      <c r="B62" s="151" t="s">
        <v>47</v>
      </c>
      <c r="C62" s="83">
        <v>1.681</v>
      </c>
      <c r="D62" s="138">
        <f t="shared" si="0"/>
        <v>540144.13316001196</v>
      </c>
      <c r="E62" s="138">
        <v>210131.98106999998</v>
      </c>
      <c r="F62" s="138">
        <v>330012.15209001198</v>
      </c>
      <c r="G62" s="91">
        <f t="shared" si="1"/>
        <v>61.097053884365607</v>
      </c>
      <c r="H62" s="139">
        <f t="shared" si="2"/>
        <v>330012.15209001198</v>
      </c>
      <c r="I62" s="91">
        <f t="shared" si="3"/>
        <v>61.097053884365607</v>
      </c>
      <c r="J62" s="91">
        <f t="shared" si="4"/>
        <v>540144.13316001196</v>
      </c>
    </row>
    <row r="63" spans="1:10">
      <c r="A63" s="183"/>
      <c r="B63" s="151" t="s">
        <v>48</v>
      </c>
      <c r="C63" s="83">
        <v>1.6791</v>
      </c>
      <c r="D63" s="138">
        <f t="shared" si="0"/>
        <v>731059.94131482195</v>
      </c>
      <c r="E63" s="138">
        <v>280552.75069999998</v>
      </c>
      <c r="F63" s="138">
        <v>450507.19061482197</v>
      </c>
      <c r="G63" s="91">
        <f t="shared" si="1"/>
        <v>61.62383754806455</v>
      </c>
      <c r="H63" s="139">
        <f t="shared" si="2"/>
        <v>450507.19061482197</v>
      </c>
      <c r="I63" s="91">
        <f t="shared" si="3"/>
        <v>61.62383754806455</v>
      </c>
      <c r="J63" s="91">
        <f t="shared" si="4"/>
        <v>731059.94131482195</v>
      </c>
    </row>
    <row r="64" spans="1:10">
      <c r="A64" s="181">
        <v>2010</v>
      </c>
      <c r="B64" s="151" t="s">
        <v>37</v>
      </c>
      <c r="C64" s="83">
        <v>1.7097</v>
      </c>
      <c r="D64" s="138">
        <f t="shared" si="0"/>
        <v>401274.55965866451</v>
      </c>
      <c r="E64" s="138">
        <v>188766.19466000004</v>
      </c>
      <c r="F64" s="138">
        <v>212508.3649986645</v>
      </c>
      <c r="G64" s="91">
        <f t="shared" si="1"/>
        <v>52.958344824907442</v>
      </c>
      <c r="H64" s="139">
        <f t="shared" si="2"/>
        <v>212508.3649986645</v>
      </c>
      <c r="I64" s="91">
        <f t="shared" si="3"/>
        <v>52.958344824907442</v>
      </c>
      <c r="J64" s="91">
        <f t="shared" si="4"/>
        <v>401274.55965866451</v>
      </c>
    </row>
    <row r="65" spans="1:10">
      <c r="A65" s="182"/>
      <c r="B65" s="151" t="s">
        <v>38</v>
      </c>
      <c r="C65" s="83">
        <v>1.7255</v>
      </c>
      <c r="D65" s="138">
        <f t="shared" si="0"/>
        <v>541706.63459449494</v>
      </c>
      <c r="E65" s="138">
        <v>202077.88310000004</v>
      </c>
      <c r="F65" s="138">
        <v>339628.75149449497</v>
      </c>
      <c r="G65" s="91">
        <f t="shared" si="1"/>
        <v>62.696066432476073</v>
      </c>
      <c r="H65" s="139">
        <f t="shared" si="2"/>
        <v>339628.75149449497</v>
      </c>
      <c r="I65" s="91">
        <f t="shared" si="3"/>
        <v>62.696066432476073</v>
      </c>
      <c r="J65" s="91">
        <f t="shared" si="4"/>
        <v>541706.63459449494</v>
      </c>
    </row>
    <row r="66" spans="1:10">
      <c r="A66" s="182"/>
      <c r="B66" s="151" t="s">
        <v>39</v>
      </c>
      <c r="C66" s="83">
        <v>1.7287999999999999</v>
      </c>
      <c r="D66" s="138">
        <f t="shared" si="0"/>
        <v>696701.30602066801</v>
      </c>
      <c r="E66" s="138">
        <v>251402.64054999995</v>
      </c>
      <c r="F66" s="138">
        <v>445298.665470668</v>
      </c>
      <c r="G66" s="91">
        <f t="shared" si="1"/>
        <v>63.915290759833596</v>
      </c>
      <c r="H66" s="139">
        <f t="shared" si="2"/>
        <v>445298.665470668</v>
      </c>
      <c r="I66" s="91">
        <f t="shared" si="3"/>
        <v>63.915290759833596</v>
      </c>
      <c r="J66" s="91">
        <f t="shared" si="4"/>
        <v>696701.30602066801</v>
      </c>
    </row>
    <row r="67" spans="1:10">
      <c r="A67" s="182"/>
      <c r="B67" s="151" t="s">
        <v>40</v>
      </c>
      <c r="C67" s="83">
        <v>1.7517</v>
      </c>
      <c r="D67" s="138">
        <f t="shared" si="0"/>
        <v>650568.4713635291</v>
      </c>
      <c r="E67" s="138">
        <v>280943.56940000004</v>
      </c>
      <c r="F67" s="138">
        <v>369624.90196352906</v>
      </c>
      <c r="G67" s="91">
        <f t="shared" si="1"/>
        <v>56.815680167966143</v>
      </c>
      <c r="H67" s="139">
        <f t="shared" si="2"/>
        <v>369624.90196352906</v>
      </c>
      <c r="I67" s="91">
        <f t="shared" si="3"/>
        <v>56.815680167966143</v>
      </c>
      <c r="J67" s="91">
        <f t="shared" si="4"/>
        <v>650568.4713635291</v>
      </c>
    </row>
    <row r="68" spans="1:10">
      <c r="A68" s="182"/>
      <c r="B68" s="151" t="s">
        <v>41</v>
      </c>
      <c r="C68" s="83">
        <v>1.78</v>
      </c>
      <c r="D68" s="138">
        <f t="shared" si="0"/>
        <v>598144.6926308081</v>
      </c>
      <c r="E68" s="138">
        <v>270366.85475000006</v>
      </c>
      <c r="F68" s="138">
        <v>327777.83788080799</v>
      </c>
      <c r="G68" s="91">
        <f t="shared" si="1"/>
        <v>54.799088233843406</v>
      </c>
      <c r="H68" s="139">
        <f t="shared" si="2"/>
        <v>327777.83788080799</v>
      </c>
      <c r="I68" s="91">
        <f t="shared" si="3"/>
        <v>54.799088233843406</v>
      </c>
      <c r="J68" s="91">
        <f t="shared" si="4"/>
        <v>598144.6926308081</v>
      </c>
    </row>
    <row r="69" spans="1:10">
      <c r="A69" s="182"/>
      <c r="B69" s="151" t="s">
        <v>42</v>
      </c>
      <c r="C69" s="83">
        <v>1.8579000000000001</v>
      </c>
      <c r="D69" s="138">
        <f t="shared" ref="D69:D121" si="5">SUM(E69:F69)</f>
        <v>775608.93506457098</v>
      </c>
      <c r="E69" s="138">
        <v>339725.35889000003</v>
      </c>
      <c r="F69" s="138">
        <v>435883.57617457095</v>
      </c>
      <c r="G69" s="91">
        <f t="shared" ref="G69:G110" si="6">F69/(E69+F69)*100</f>
        <v>56.198885349133164</v>
      </c>
      <c r="H69" s="139">
        <f t="shared" ref="H69:H111" si="7">F69</f>
        <v>435883.57617457095</v>
      </c>
      <c r="I69" s="91">
        <f t="shared" ref="I69:I121" si="8">H69/(H69+E69)*100</f>
        <v>56.198885349133164</v>
      </c>
      <c r="J69" s="91">
        <f t="shared" ref="J69:J122" si="9">H69+E69</f>
        <v>775608.93506457098</v>
      </c>
    </row>
    <row r="70" spans="1:10">
      <c r="A70" s="182"/>
      <c r="B70" s="151" t="s">
        <v>43</v>
      </c>
      <c r="C70" s="83">
        <v>1.8429</v>
      </c>
      <c r="D70" s="138">
        <f t="shared" si="5"/>
        <v>706088.41070441692</v>
      </c>
      <c r="E70" s="138">
        <v>292635.5171</v>
      </c>
      <c r="F70" s="138">
        <v>413452.89360441698</v>
      </c>
      <c r="G70" s="91">
        <f t="shared" si="6"/>
        <v>58.555400051382065</v>
      </c>
      <c r="H70" s="139">
        <f t="shared" si="7"/>
        <v>413452.89360441698</v>
      </c>
      <c r="I70" s="91">
        <f t="shared" si="8"/>
        <v>58.555400051382065</v>
      </c>
      <c r="J70" s="91">
        <f t="shared" si="9"/>
        <v>706088.41070441692</v>
      </c>
    </row>
    <row r="71" spans="1:10">
      <c r="A71" s="182"/>
      <c r="B71" s="151" t="s">
        <v>44</v>
      </c>
      <c r="C71" s="83">
        <v>1.8399000000000001</v>
      </c>
      <c r="D71" s="138">
        <f t="shared" si="5"/>
        <v>667254.63418632909</v>
      </c>
      <c r="E71" s="138">
        <v>275368.79568000004</v>
      </c>
      <c r="F71" s="138">
        <v>391885.83850632899</v>
      </c>
      <c r="G71" s="91">
        <f t="shared" si="6"/>
        <v>58.731077826714042</v>
      </c>
      <c r="H71" s="139">
        <f t="shared" si="7"/>
        <v>391885.83850632899</v>
      </c>
      <c r="I71" s="91">
        <f t="shared" si="8"/>
        <v>58.731077826714042</v>
      </c>
      <c r="J71" s="91">
        <f t="shared" si="9"/>
        <v>667254.63418632909</v>
      </c>
    </row>
    <row r="72" spans="1:10">
      <c r="A72" s="182"/>
      <c r="B72" s="151" t="s">
        <v>45</v>
      </c>
      <c r="C72" s="83">
        <v>1.8325</v>
      </c>
      <c r="D72" s="138">
        <f t="shared" si="5"/>
        <v>821070.80328483717</v>
      </c>
      <c r="E72" s="138">
        <v>310278.19253000023</v>
      </c>
      <c r="F72" s="138">
        <v>510792.61075483699</v>
      </c>
      <c r="G72" s="91">
        <f t="shared" si="6"/>
        <v>62.210543684091789</v>
      </c>
      <c r="H72" s="139">
        <f t="shared" si="7"/>
        <v>510792.61075483699</v>
      </c>
      <c r="I72" s="91">
        <f t="shared" si="8"/>
        <v>62.210543684091789</v>
      </c>
      <c r="J72" s="91">
        <f t="shared" si="9"/>
        <v>821070.80328483717</v>
      </c>
    </row>
    <row r="73" spans="1:10">
      <c r="A73" s="182"/>
      <c r="B73" s="151" t="s">
        <v>46</v>
      </c>
      <c r="C73" s="83">
        <v>1.7935000000000001</v>
      </c>
      <c r="D73" s="138">
        <f t="shared" si="5"/>
        <v>684861.82257794496</v>
      </c>
      <c r="E73" s="138">
        <v>271538.30973999994</v>
      </c>
      <c r="F73" s="138">
        <v>413323.51283794502</v>
      </c>
      <c r="G73" s="91">
        <f t="shared" si="6"/>
        <v>60.351372964858783</v>
      </c>
      <c r="H73" s="139">
        <f t="shared" si="7"/>
        <v>413323.51283794502</v>
      </c>
      <c r="I73" s="91">
        <f t="shared" si="8"/>
        <v>60.351372964858783</v>
      </c>
      <c r="J73" s="91">
        <f t="shared" si="9"/>
        <v>684861.82257794496</v>
      </c>
    </row>
    <row r="74" spans="1:10">
      <c r="A74" s="182"/>
      <c r="B74" s="151" t="s">
        <v>47</v>
      </c>
      <c r="C74" s="83">
        <v>1.7625</v>
      </c>
      <c r="D74" s="138">
        <f t="shared" si="5"/>
        <v>1023627.0271451327</v>
      </c>
      <c r="E74" s="138">
        <v>313267.08457999962</v>
      </c>
      <c r="F74" s="138">
        <v>710359.94256513298</v>
      </c>
      <c r="G74" s="91">
        <f t="shared" si="6"/>
        <v>69.396364469420774</v>
      </c>
      <c r="H74" s="139">
        <f t="shared" si="7"/>
        <v>710359.94256513298</v>
      </c>
      <c r="I74" s="91">
        <f t="shared" si="8"/>
        <v>69.396364469420774</v>
      </c>
      <c r="J74" s="91">
        <f t="shared" si="9"/>
        <v>1023627.0271451327</v>
      </c>
    </row>
    <row r="75" spans="1:10">
      <c r="A75" s="183"/>
      <c r="B75" s="151" t="s">
        <v>48</v>
      </c>
      <c r="C75" s="83">
        <v>1.7632000000000001</v>
      </c>
      <c r="D75" s="138">
        <f t="shared" si="5"/>
        <v>1234900.2193842605</v>
      </c>
      <c r="E75" s="138">
        <v>445694.22550999955</v>
      </c>
      <c r="F75" s="138">
        <v>789205.99387426092</v>
      </c>
      <c r="G75" s="91">
        <f t="shared" si="6"/>
        <v>63.908482765333929</v>
      </c>
      <c r="H75" s="139">
        <f t="shared" si="7"/>
        <v>789205.99387426092</v>
      </c>
      <c r="I75" s="91">
        <f t="shared" si="8"/>
        <v>63.908482765333929</v>
      </c>
      <c r="J75" s="91">
        <f t="shared" si="9"/>
        <v>1234900.2193842605</v>
      </c>
    </row>
    <row r="76" spans="1:10">
      <c r="A76" s="181">
        <v>2011</v>
      </c>
      <c r="B76" s="151" t="s">
        <v>37</v>
      </c>
      <c r="C76" s="83">
        <v>1.7959000000000001</v>
      </c>
      <c r="D76" s="138">
        <f t="shared" si="5"/>
        <v>601863.51883187494</v>
      </c>
      <c r="E76" s="138">
        <v>274329.13783999975</v>
      </c>
      <c r="F76" s="138">
        <v>327534.38099187525</v>
      </c>
      <c r="G76" s="91">
        <f t="shared" si="6"/>
        <v>54.420042209497829</v>
      </c>
      <c r="H76" s="139">
        <f t="shared" si="7"/>
        <v>327534.38099187525</v>
      </c>
      <c r="I76" s="91">
        <f t="shared" si="8"/>
        <v>54.420042209497829</v>
      </c>
      <c r="J76" s="91">
        <f t="shared" si="9"/>
        <v>601863.51883187494</v>
      </c>
    </row>
    <row r="77" spans="1:10">
      <c r="A77" s="182"/>
      <c r="B77" s="151" t="s">
        <v>38</v>
      </c>
      <c r="C77" s="83">
        <v>1.776</v>
      </c>
      <c r="D77" s="138">
        <f t="shared" si="5"/>
        <v>665145.99477465206</v>
      </c>
      <c r="E77" s="138">
        <v>280454.20686000003</v>
      </c>
      <c r="F77" s="138">
        <v>384691.78791465203</v>
      </c>
      <c r="G77" s="91">
        <f t="shared" si="6"/>
        <v>57.835691853633364</v>
      </c>
      <c r="H77" s="139">
        <f t="shared" si="7"/>
        <v>384691.78791465203</v>
      </c>
      <c r="I77" s="91">
        <f t="shared" si="8"/>
        <v>57.835691853633364</v>
      </c>
      <c r="J77" s="91">
        <f t="shared" si="9"/>
        <v>665145.99477465206</v>
      </c>
    </row>
    <row r="78" spans="1:10">
      <c r="A78" s="182"/>
      <c r="B78" s="151" t="s">
        <v>39</v>
      </c>
      <c r="C78" s="83">
        <v>1.7121774193548389</v>
      </c>
      <c r="D78" s="138">
        <f t="shared" si="5"/>
        <v>940586.61594404711</v>
      </c>
      <c r="E78" s="138">
        <v>397597.55998000025</v>
      </c>
      <c r="F78" s="138">
        <v>542989.05596404686</v>
      </c>
      <c r="G78" s="91">
        <f t="shared" si="6"/>
        <v>57.728767001331406</v>
      </c>
      <c r="H78" s="139">
        <f t="shared" si="7"/>
        <v>542989.05596404686</v>
      </c>
      <c r="I78" s="91">
        <f t="shared" si="8"/>
        <v>57.728767001331406</v>
      </c>
      <c r="J78" s="91">
        <f t="shared" si="9"/>
        <v>940586.61594404711</v>
      </c>
    </row>
    <row r="79" spans="1:10">
      <c r="A79" s="182"/>
      <c r="B79" s="151" t="s">
        <v>40</v>
      </c>
      <c r="C79" s="83">
        <v>1.6651500000000001</v>
      </c>
      <c r="D79" s="138">
        <f t="shared" si="5"/>
        <v>864890.35545326839</v>
      </c>
      <c r="E79" s="138">
        <v>406626.8750800002</v>
      </c>
      <c r="F79" s="138">
        <v>458263.48037326813</v>
      </c>
      <c r="G79" s="91">
        <f t="shared" si="6"/>
        <v>52.985153260623797</v>
      </c>
      <c r="H79" s="139">
        <f t="shared" si="7"/>
        <v>458263.48037326813</v>
      </c>
      <c r="I79" s="91">
        <f t="shared" si="8"/>
        <v>52.985153260623797</v>
      </c>
      <c r="J79" s="91">
        <f t="shared" si="9"/>
        <v>864890.35545326839</v>
      </c>
    </row>
    <row r="80" spans="1:10">
      <c r="A80" s="182"/>
      <c r="B80" s="151" t="s">
        <v>41</v>
      </c>
      <c r="C80" s="83">
        <v>1.6759451612903229</v>
      </c>
      <c r="D80" s="138">
        <f t="shared" si="5"/>
        <v>887737.05024767877</v>
      </c>
      <c r="E80" s="138">
        <v>451990.03321000002</v>
      </c>
      <c r="F80" s="138">
        <v>435747.01703767874</v>
      </c>
      <c r="G80" s="91">
        <f t="shared" si="6"/>
        <v>49.085144854110261</v>
      </c>
      <c r="H80" s="139">
        <f t="shared" si="7"/>
        <v>435747.01703767874</v>
      </c>
      <c r="I80" s="91">
        <f t="shared" si="8"/>
        <v>49.085144854110261</v>
      </c>
      <c r="J80" s="91">
        <f t="shared" si="9"/>
        <v>887737.05024767877</v>
      </c>
    </row>
    <row r="81" spans="1:10">
      <c r="A81" s="182"/>
      <c r="B81" s="151" t="s">
        <v>42</v>
      </c>
      <c r="C81" s="83">
        <v>1.6548066666666665</v>
      </c>
      <c r="D81" s="138">
        <f t="shared" si="5"/>
        <v>1306134.5738006355</v>
      </c>
      <c r="E81" s="138">
        <v>507298.97745000024</v>
      </c>
      <c r="F81" s="138">
        <v>798835.5963506354</v>
      </c>
      <c r="G81" s="91">
        <f t="shared" si="6"/>
        <v>61.160282590648826</v>
      </c>
      <c r="H81" s="139">
        <f t="shared" si="7"/>
        <v>798835.5963506354</v>
      </c>
      <c r="I81" s="91">
        <f t="shared" si="8"/>
        <v>61.160282590648826</v>
      </c>
      <c r="J81" s="91">
        <f t="shared" si="9"/>
        <v>1306134.5738006355</v>
      </c>
    </row>
    <row r="82" spans="1:10">
      <c r="A82" s="182"/>
      <c r="B82" s="151" t="s">
        <v>43</v>
      </c>
      <c r="C82" s="83">
        <v>1.66576129032258</v>
      </c>
      <c r="D82" s="138">
        <f t="shared" si="5"/>
        <v>934856.68092990515</v>
      </c>
      <c r="E82" s="138">
        <v>469931.86667926912</v>
      </c>
      <c r="F82" s="138">
        <v>464924.81425063603</v>
      </c>
      <c r="G82" s="91">
        <f t="shared" si="6"/>
        <v>49.732202136927953</v>
      </c>
      <c r="H82" s="139">
        <f t="shared" si="7"/>
        <v>464924.81425063603</v>
      </c>
      <c r="I82" s="91">
        <f t="shared" si="8"/>
        <v>49.732202136927953</v>
      </c>
      <c r="J82" s="91">
        <f t="shared" si="9"/>
        <v>934856.68092990515</v>
      </c>
    </row>
    <row r="83" spans="1:10">
      <c r="A83" s="182"/>
      <c r="B83" s="151" t="s">
        <v>44</v>
      </c>
      <c r="C83" s="83">
        <v>1.6507645161290319</v>
      </c>
      <c r="D83" s="138">
        <f t="shared" si="5"/>
        <v>916918.14933629916</v>
      </c>
      <c r="E83" s="138">
        <v>492249.42936340038</v>
      </c>
      <c r="F83" s="138">
        <v>424668.71997289872</v>
      </c>
      <c r="G83" s="91">
        <f t="shared" si="6"/>
        <v>46.314790505596427</v>
      </c>
      <c r="H83" s="139">
        <f t="shared" si="7"/>
        <v>424668.71997289872</v>
      </c>
      <c r="I83" s="91">
        <f t="shared" si="8"/>
        <v>46.314790505596427</v>
      </c>
      <c r="J83" s="91">
        <f t="shared" si="9"/>
        <v>916918.14933629916</v>
      </c>
    </row>
    <row r="84" spans="1:10">
      <c r="A84" s="182"/>
      <c r="B84" s="151" t="s">
        <v>45</v>
      </c>
      <c r="C84" s="83">
        <v>1.6619199999999996</v>
      </c>
      <c r="D84" s="138">
        <f t="shared" si="5"/>
        <v>1086416.1393622649</v>
      </c>
      <c r="E84" s="138">
        <v>551473.4206654001</v>
      </c>
      <c r="F84" s="138">
        <v>534942.7186968649</v>
      </c>
      <c r="G84" s="91">
        <f t="shared" si="6"/>
        <v>49.239209481081595</v>
      </c>
      <c r="H84" s="139">
        <f t="shared" si="7"/>
        <v>534942.7186968649</v>
      </c>
      <c r="I84" s="91">
        <f t="shared" si="8"/>
        <v>49.239209481081595</v>
      </c>
      <c r="J84" s="91">
        <f t="shared" si="9"/>
        <v>1086416.1393622649</v>
      </c>
    </row>
    <row r="85" spans="1:10">
      <c r="A85" s="182"/>
      <c r="B85" s="151" t="s">
        <v>46</v>
      </c>
      <c r="C85" s="83">
        <v>1.6604451612903224</v>
      </c>
      <c r="D85" s="138">
        <f t="shared" si="5"/>
        <v>1029778.9124641692</v>
      </c>
      <c r="E85" s="138">
        <v>529342.91085850017</v>
      </c>
      <c r="F85" s="138">
        <v>500436.00160566904</v>
      </c>
      <c r="G85" s="91">
        <f t="shared" si="6"/>
        <v>48.596450708839072</v>
      </c>
      <c r="H85" s="139">
        <f t="shared" si="7"/>
        <v>500436.00160566904</v>
      </c>
      <c r="I85" s="91">
        <f t="shared" si="8"/>
        <v>48.596450708839072</v>
      </c>
      <c r="J85" s="91">
        <f t="shared" si="9"/>
        <v>1029778.9124641692</v>
      </c>
    </row>
    <row r="86" spans="1:10">
      <c r="A86" s="182"/>
      <c r="B86" s="151" t="s">
        <v>47</v>
      </c>
      <c r="C86" s="83">
        <v>1.6586633333333327</v>
      </c>
      <c r="D86" s="138">
        <f t="shared" si="5"/>
        <v>930564.90202819149</v>
      </c>
      <c r="E86" s="138">
        <v>525463.49641730031</v>
      </c>
      <c r="F86" s="138">
        <v>405101.40561089118</v>
      </c>
      <c r="G86" s="91">
        <f t="shared" si="6"/>
        <v>43.532848136434296</v>
      </c>
      <c r="H86" s="139">
        <f t="shared" si="7"/>
        <v>405101.40561089118</v>
      </c>
      <c r="I86" s="91">
        <f t="shared" si="8"/>
        <v>43.532848136434296</v>
      </c>
      <c r="J86" s="91">
        <f t="shared" si="9"/>
        <v>930564.90202819149</v>
      </c>
    </row>
    <row r="87" spans="1:10">
      <c r="A87" s="183"/>
      <c r="B87" s="151" t="s">
        <v>48</v>
      </c>
      <c r="C87" s="83">
        <v>1.6603032258064514</v>
      </c>
      <c r="D87" s="138">
        <f t="shared" si="5"/>
        <v>1126015.2384763439</v>
      </c>
      <c r="E87" s="138">
        <v>523848.00241972692</v>
      </c>
      <c r="F87" s="138">
        <v>602167.236056617</v>
      </c>
      <c r="G87" s="91">
        <f t="shared" si="6"/>
        <v>53.477716418068496</v>
      </c>
      <c r="H87" s="139">
        <f t="shared" si="7"/>
        <v>602167.236056617</v>
      </c>
      <c r="I87" s="91">
        <f t="shared" si="8"/>
        <v>53.477716418068496</v>
      </c>
      <c r="J87" s="91">
        <f t="shared" si="9"/>
        <v>1126015.2384763439</v>
      </c>
    </row>
    <row r="88" spans="1:10">
      <c r="A88" s="181">
        <v>2012</v>
      </c>
      <c r="B88" s="151" t="s">
        <v>37</v>
      </c>
      <c r="C88" s="83">
        <v>1.6692903225806448</v>
      </c>
      <c r="D88" s="138">
        <f t="shared" si="5"/>
        <v>659585.39490946208</v>
      </c>
      <c r="E88" s="138">
        <v>354084.92194130004</v>
      </c>
      <c r="F88" s="138">
        <v>305500.47296816204</v>
      </c>
      <c r="G88" s="91">
        <f t="shared" si="6"/>
        <v>46.317046333340436</v>
      </c>
      <c r="H88" s="139">
        <f t="shared" si="7"/>
        <v>305500.47296816204</v>
      </c>
      <c r="I88" s="91">
        <f t="shared" si="8"/>
        <v>46.317046333340436</v>
      </c>
      <c r="J88" s="91">
        <f t="shared" si="9"/>
        <v>659585.39490946208</v>
      </c>
    </row>
    <row r="89" spans="1:10">
      <c r="A89" s="182"/>
      <c r="B89" s="151" t="s">
        <v>38</v>
      </c>
      <c r="C89" s="83">
        <v>1.6581931034482758</v>
      </c>
      <c r="D89" s="138">
        <f t="shared" si="5"/>
        <v>752036.92068475229</v>
      </c>
      <c r="E89" s="138">
        <v>420433.49406631431</v>
      </c>
      <c r="F89" s="138">
        <v>331603.42661843798</v>
      </c>
      <c r="G89" s="91">
        <f t="shared" si="6"/>
        <v>44.094035478537819</v>
      </c>
      <c r="H89" s="139">
        <f t="shared" si="7"/>
        <v>331603.42661843798</v>
      </c>
      <c r="I89" s="91">
        <f t="shared" si="8"/>
        <v>44.094035478537819</v>
      </c>
      <c r="J89" s="91">
        <f t="shared" si="9"/>
        <v>752036.92068475229</v>
      </c>
    </row>
    <row r="90" spans="1:10">
      <c r="A90" s="182"/>
      <c r="B90" s="151" t="s">
        <v>39</v>
      </c>
      <c r="C90" s="83">
        <v>1.6534354838709675</v>
      </c>
      <c r="D90" s="138">
        <f t="shared" si="5"/>
        <v>931254.50857927301</v>
      </c>
      <c r="E90" s="138">
        <v>460097.35363295308</v>
      </c>
      <c r="F90" s="138">
        <v>471157.15494631988</v>
      </c>
      <c r="G90" s="91">
        <f t="shared" si="6"/>
        <v>50.593811960719506</v>
      </c>
      <c r="H90" s="139">
        <f t="shared" si="7"/>
        <v>471157.15494631988</v>
      </c>
      <c r="I90" s="91">
        <f t="shared" si="8"/>
        <v>50.593811960719506</v>
      </c>
      <c r="J90" s="91">
        <f t="shared" si="9"/>
        <v>931254.50857927301</v>
      </c>
    </row>
    <row r="91" spans="1:10">
      <c r="A91" s="182"/>
      <c r="B91" s="151" t="s">
        <v>40</v>
      </c>
      <c r="C91" s="83">
        <v>1.6365499999999999</v>
      </c>
      <c r="D91" s="138">
        <f t="shared" si="5"/>
        <v>849609.82966951979</v>
      </c>
      <c r="E91" s="138">
        <v>478251.84004902281</v>
      </c>
      <c r="F91" s="138">
        <v>371357.98962049698</v>
      </c>
      <c r="G91" s="91">
        <f t="shared" si="6"/>
        <v>43.709238835542592</v>
      </c>
      <c r="H91" s="139">
        <f t="shared" si="7"/>
        <v>371357.98962049698</v>
      </c>
      <c r="I91" s="91">
        <f t="shared" si="8"/>
        <v>43.709238835542592</v>
      </c>
      <c r="J91" s="91">
        <f t="shared" si="9"/>
        <v>849609.82966951979</v>
      </c>
    </row>
    <row r="92" spans="1:10">
      <c r="A92" s="182"/>
      <c r="B92" s="151" t="s">
        <v>41</v>
      </c>
      <c r="C92" s="83">
        <v>1.6265193548387091</v>
      </c>
      <c r="D92" s="138">
        <f t="shared" si="5"/>
        <v>1003548.749575546</v>
      </c>
      <c r="E92" s="138">
        <v>535344.12675174442</v>
      </c>
      <c r="F92" s="138">
        <v>468204.62282380159</v>
      </c>
      <c r="G92" s="91">
        <f t="shared" si="6"/>
        <v>46.65489574092242</v>
      </c>
      <c r="H92" s="139">
        <f t="shared" si="7"/>
        <v>468204.62282380159</v>
      </c>
      <c r="I92" s="91">
        <f t="shared" si="8"/>
        <v>46.65489574092242</v>
      </c>
      <c r="J92" s="91">
        <f t="shared" si="9"/>
        <v>1003548.749575546</v>
      </c>
    </row>
    <row r="93" spans="1:10">
      <c r="A93" s="182"/>
      <c r="B93" s="151" t="s">
        <v>42</v>
      </c>
      <c r="C93" s="83">
        <v>1.6350666666666667</v>
      </c>
      <c r="D93" s="138">
        <f t="shared" si="5"/>
        <v>1186772.0214943918</v>
      </c>
      <c r="E93" s="138">
        <v>624993.00299131731</v>
      </c>
      <c r="F93" s="138">
        <v>561779.01850307453</v>
      </c>
      <c r="G93" s="91">
        <f t="shared" si="6"/>
        <v>47.336725868855453</v>
      </c>
      <c r="H93" s="139">
        <f t="shared" si="7"/>
        <v>561779.01850307453</v>
      </c>
      <c r="I93" s="91">
        <f t="shared" si="8"/>
        <v>47.336725868855453</v>
      </c>
      <c r="J93" s="91">
        <f t="shared" si="9"/>
        <v>1186772.0214943918</v>
      </c>
    </row>
    <row r="94" spans="1:10">
      <c r="A94" s="182"/>
      <c r="B94" s="151" t="s">
        <v>43</v>
      </c>
      <c r="C94" s="83">
        <v>1.6522838709677421</v>
      </c>
      <c r="D94" s="138">
        <f t="shared" si="5"/>
        <v>1054483.8923029667</v>
      </c>
      <c r="E94" s="138">
        <v>557823.67395731562</v>
      </c>
      <c r="F94" s="138">
        <v>496660.21834565105</v>
      </c>
      <c r="G94" s="91">
        <f t="shared" si="6"/>
        <v>47.099839264586343</v>
      </c>
      <c r="H94" s="139">
        <f t="shared" si="7"/>
        <v>496660.21834565105</v>
      </c>
      <c r="I94" s="91">
        <f t="shared" si="8"/>
        <v>47.099839264586343</v>
      </c>
      <c r="J94" s="91">
        <f t="shared" si="9"/>
        <v>1054483.8923029667</v>
      </c>
    </row>
    <row r="95" spans="1:10">
      <c r="A95" s="182"/>
      <c r="B95" s="151" t="s">
        <v>44</v>
      </c>
      <c r="C95" s="83">
        <v>1.6475677419354835</v>
      </c>
      <c r="D95" s="138">
        <f t="shared" si="5"/>
        <v>922640.58670953359</v>
      </c>
      <c r="E95" s="138">
        <v>488128.03255580115</v>
      </c>
      <c r="F95" s="138">
        <v>434512.55415373237</v>
      </c>
      <c r="G95" s="91">
        <f t="shared" si="6"/>
        <v>47.094454808600993</v>
      </c>
      <c r="H95" s="139">
        <f t="shared" si="7"/>
        <v>434512.55415373237</v>
      </c>
      <c r="I95" s="91">
        <f t="shared" si="8"/>
        <v>47.094454808600993</v>
      </c>
      <c r="J95" s="91">
        <f t="shared" si="9"/>
        <v>922640.58670953359</v>
      </c>
    </row>
    <row r="96" spans="1:10">
      <c r="A96" s="182"/>
      <c r="B96" s="151" t="s">
        <v>45</v>
      </c>
      <c r="C96" s="83">
        <v>1.6539066666666669</v>
      </c>
      <c r="D96" s="138">
        <f t="shared" si="5"/>
        <v>1017760.6077166907</v>
      </c>
      <c r="E96" s="138">
        <v>521551.92960657302</v>
      </c>
      <c r="F96" s="138">
        <v>496208.67811011779</v>
      </c>
      <c r="G96" s="91">
        <f t="shared" si="6"/>
        <v>48.754950265106459</v>
      </c>
      <c r="H96" s="139">
        <f t="shared" si="7"/>
        <v>496208.67811011779</v>
      </c>
      <c r="I96" s="91">
        <f t="shared" si="8"/>
        <v>48.754950265106459</v>
      </c>
      <c r="J96" s="91">
        <f t="shared" si="9"/>
        <v>1017760.6077166907</v>
      </c>
    </row>
    <row r="97" spans="1:10">
      <c r="A97" s="182"/>
      <c r="B97" s="151" t="s">
        <v>46</v>
      </c>
      <c r="C97" s="83">
        <v>1.6598612903225802</v>
      </c>
      <c r="D97" s="138">
        <f t="shared" si="5"/>
        <v>941772.18671551289</v>
      </c>
      <c r="E97" s="138">
        <v>533269.09757637768</v>
      </c>
      <c r="F97" s="138">
        <v>408503.08913913521</v>
      </c>
      <c r="G97" s="91">
        <f t="shared" si="6"/>
        <v>43.375998452854539</v>
      </c>
      <c r="H97" s="139">
        <f t="shared" si="7"/>
        <v>408503.08913913521</v>
      </c>
      <c r="I97" s="91">
        <f t="shared" si="8"/>
        <v>43.375998452854539</v>
      </c>
      <c r="J97" s="91">
        <f t="shared" si="9"/>
        <v>941772.18671551289</v>
      </c>
    </row>
    <row r="98" spans="1:10">
      <c r="A98" s="182"/>
      <c r="B98" s="151" t="s">
        <v>47</v>
      </c>
      <c r="C98" s="83">
        <v>1.6624266666666669</v>
      </c>
      <c r="D98" s="138">
        <f t="shared" si="5"/>
        <v>905279.16794640129</v>
      </c>
      <c r="E98" s="138">
        <v>502644.81912298943</v>
      </c>
      <c r="F98" s="138">
        <v>402634.34882341191</v>
      </c>
      <c r="G98" s="91">
        <f t="shared" si="6"/>
        <v>44.476263574779466</v>
      </c>
      <c r="H98" s="139">
        <f t="shared" si="7"/>
        <v>402634.34882341191</v>
      </c>
      <c r="I98" s="91">
        <f t="shared" si="8"/>
        <v>44.476263574779466</v>
      </c>
      <c r="J98" s="91">
        <f t="shared" si="9"/>
        <v>905279.16794640129</v>
      </c>
    </row>
    <row r="99" spans="1:10">
      <c r="A99" s="183"/>
      <c r="B99" s="151" t="s">
        <v>48</v>
      </c>
      <c r="C99" s="83">
        <v>1.6599354838709677</v>
      </c>
      <c r="D99" s="138">
        <f t="shared" si="5"/>
        <v>1137520.6551737622</v>
      </c>
      <c r="E99" s="138">
        <v>643295.30579259247</v>
      </c>
      <c r="F99" s="138">
        <v>494225.34938116971</v>
      </c>
      <c r="G99" s="91">
        <f t="shared" si="6"/>
        <v>43.447593424637567</v>
      </c>
      <c r="H99" s="139">
        <f t="shared" si="7"/>
        <v>494225.34938116971</v>
      </c>
      <c r="I99" s="91">
        <f t="shared" si="8"/>
        <v>43.447593424637567</v>
      </c>
      <c r="J99" s="91">
        <f t="shared" si="9"/>
        <v>1137520.6551737622</v>
      </c>
    </row>
    <row r="100" spans="1:10">
      <c r="A100" s="181">
        <v>2013</v>
      </c>
      <c r="B100" s="151" t="s">
        <v>37</v>
      </c>
      <c r="C100" s="83">
        <v>1.6587451612903226</v>
      </c>
      <c r="D100" s="138">
        <f t="shared" si="5"/>
        <v>822943.83227077941</v>
      </c>
      <c r="E100" s="138">
        <v>471277.25967982505</v>
      </c>
      <c r="F100" s="138">
        <v>351666.57259095443</v>
      </c>
      <c r="G100" s="91">
        <f t="shared" si="6"/>
        <v>42.732755116541526</v>
      </c>
      <c r="H100" s="139">
        <f t="shared" si="7"/>
        <v>351666.57259095443</v>
      </c>
      <c r="I100" s="91">
        <f t="shared" si="8"/>
        <v>42.732755116541526</v>
      </c>
      <c r="J100" s="91">
        <f t="shared" si="9"/>
        <v>822943.83227077941</v>
      </c>
    </row>
    <row r="101" spans="1:10">
      <c r="A101" s="182"/>
      <c r="B101" s="151" t="s">
        <v>38</v>
      </c>
      <c r="C101" s="83">
        <v>1.6567035714285716</v>
      </c>
      <c r="D101" s="138">
        <f t="shared" si="5"/>
        <v>926094.32808516128</v>
      </c>
      <c r="E101" s="138">
        <v>516179.41454358154</v>
      </c>
      <c r="F101" s="138">
        <v>409914.91354157968</v>
      </c>
      <c r="G101" s="91">
        <f t="shared" si="6"/>
        <v>44.262760402511063</v>
      </c>
      <c r="H101" s="139">
        <f t="shared" si="7"/>
        <v>409914.91354157968</v>
      </c>
      <c r="I101" s="91">
        <f t="shared" si="8"/>
        <v>44.262760402511063</v>
      </c>
      <c r="J101" s="91">
        <f t="shared" si="9"/>
        <v>926094.32808516128</v>
      </c>
    </row>
    <row r="102" spans="1:10">
      <c r="A102" s="182"/>
      <c r="B102" s="151" t="s">
        <v>39</v>
      </c>
      <c r="C102" s="83">
        <v>1.6587741935483875</v>
      </c>
      <c r="D102" s="138">
        <f t="shared" si="5"/>
        <v>1067275.2795664198</v>
      </c>
      <c r="E102" s="138">
        <v>597030.12307027995</v>
      </c>
      <c r="F102" s="138">
        <v>470245.15649613994</v>
      </c>
      <c r="G102" s="91">
        <f t="shared" si="6"/>
        <v>44.060343708811175</v>
      </c>
      <c r="H102" s="139">
        <f t="shared" si="7"/>
        <v>470245.15649613994</v>
      </c>
      <c r="I102" s="91">
        <f t="shared" si="8"/>
        <v>44.060343708811175</v>
      </c>
      <c r="J102" s="91">
        <f t="shared" si="9"/>
        <v>1067275.2795664198</v>
      </c>
    </row>
    <row r="103" spans="1:10">
      <c r="A103" s="182"/>
      <c r="B103" s="151" t="s">
        <v>40</v>
      </c>
      <c r="C103" s="83">
        <v>1.6536233333333337</v>
      </c>
      <c r="D103" s="138">
        <f t="shared" si="5"/>
        <v>1308684.6371769621</v>
      </c>
      <c r="E103" s="138">
        <v>609144.26975876314</v>
      </c>
      <c r="F103" s="138">
        <v>699540.36741819885</v>
      </c>
      <c r="G103" s="91">
        <f t="shared" si="6"/>
        <v>53.453700574281747</v>
      </c>
      <c r="H103" s="139">
        <f t="shared" si="7"/>
        <v>699540.36741819885</v>
      </c>
      <c r="I103" s="91">
        <f t="shared" si="8"/>
        <v>53.453700574281747</v>
      </c>
      <c r="J103" s="91">
        <f t="shared" si="9"/>
        <v>1308684.6371769621</v>
      </c>
    </row>
    <row r="104" spans="1:10">
      <c r="A104" s="182"/>
      <c r="B104" s="151" t="s">
        <v>41</v>
      </c>
      <c r="C104" s="83">
        <v>1.6415709677419352</v>
      </c>
      <c r="D104" s="138">
        <f t="shared" si="5"/>
        <v>1353763.0565971585</v>
      </c>
      <c r="E104" s="138">
        <v>635623.93445056328</v>
      </c>
      <c r="F104" s="138">
        <v>718139.12214659527</v>
      </c>
      <c r="G104" s="91">
        <f t="shared" si="6"/>
        <v>53.047622968211428</v>
      </c>
      <c r="H104" s="139">
        <f t="shared" si="7"/>
        <v>718139.12214659527</v>
      </c>
      <c r="I104" s="91">
        <f t="shared" si="8"/>
        <v>53.047622968211428</v>
      </c>
      <c r="J104" s="91">
        <f t="shared" si="9"/>
        <v>1353763.0565971585</v>
      </c>
    </row>
    <row r="105" spans="1:10">
      <c r="A105" s="182"/>
      <c r="B105" s="151" t="s">
        <v>42</v>
      </c>
      <c r="C105" s="83">
        <v>1.6558833333333332</v>
      </c>
      <c r="D105" s="138">
        <f t="shared" si="5"/>
        <v>1089279.5028563491</v>
      </c>
      <c r="E105" s="138">
        <v>625577.49747406505</v>
      </c>
      <c r="F105" s="138">
        <v>463702.00538228406</v>
      </c>
      <c r="G105" s="91">
        <f t="shared" si="6"/>
        <v>42.569607173030199</v>
      </c>
      <c r="H105" s="139">
        <f t="shared" si="7"/>
        <v>463702.00538228406</v>
      </c>
      <c r="I105" s="91">
        <f t="shared" si="8"/>
        <v>42.569607173030199</v>
      </c>
      <c r="J105" s="91">
        <f t="shared" si="9"/>
        <v>1089279.5028563491</v>
      </c>
    </row>
    <row r="106" spans="1:10">
      <c r="A106" s="182"/>
      <c r="B106" s="151" t="s">
        <v>43</v>
      </c>
      <c r="C106" s="83">
        <v>1.6549290322580648</v>
      </c>
      <c r="D106" s="138">
        <f t="shared" si="5"/>
        <v>1115633.587035062</v>
      </c>
      <c r="E106" s="138">
        <v>689375.18178296066</v>
      </c>
      <c r="F106" s="138">
        <v>426258.40525210142</v>
      </c>
      <c r="G106" s="91">
        <f t="shared" si="6"/>
        <v>38.207742237748263</v>
      </c>
      <c r="H106" s="139">
        <f t="shared" si="7"/>
        <v>426258.40525210142</v>
      </c>
      <c r="I106" s="91">
        <f t="shared" si="8"/>
        <v>38.207742237748263</v>
      </c>
      <c r="J106" s="91">
        <f t="shared" si="9"/>
        <v>1115633.587035062</v>
      </c>
    </row>
    <row r="107" spans="1:10">
      <c r="A107" s="182"/>
      <c r="B107" s="151" t="s">
        <v>44</v>
      </c>
      <c r="C107" s="83">
        <v>1.66156129032258</v>
      </c>
      <c r="D107" s="138">
        <f t="shared" si="5"/>
        <v>1033517.1410927625</v>
      </c>
      <c r="E107" s="138">
        <v>628730.57764900895</v>
      </c>
      <c r="F107" s="138">
        <v>404786.56344375352</v>
      </c>
      <c r="G107" s="91">
        <f t="shared" si="6"/>
        <v>39.165926461148288</v>
      </c>
      <c r="H107" s="139">
        <f t="shared" si="7"/>
        <v>404786.56344375352</v>
      </c>
      <c r="I107" s="91">
        <f t="shared" si="8"/>
        <v>39.165926461148288</v>
      </c>
      <c r="J107" s="91">
        <f t="shared" si="9"/>
        <v>1033517.1410927625</v>
      </c>
    </row>
    <row r="108" spans="1:10">
      <c r="A108" s="182"/>
      <c r="B108" s="151" t="s">
        <v>45</v>
      </c>
      <c r="C108" s="83">
        <v>1.6618900000000003</v>
      </c>
      <c r="D108" s="138">
        <f t="shared" si="5"/>
        <v>1206491.7379995219</v>
      </c>
      <c r="E108" s="138">
        <v>720494.63145631761</v>
      </c>
      <c r="F108" s="138">
        <v>485997.10654320428</v>
      </c>
      <c r="G108" s="91">
        <f t="shared" si="6"/>
        <v>40.281842903378163</v>
      </c>
      <c r="H108" s="139">
        <f t="shared" si="7"/>
        <v>485997.10654320428</v>
      </c>
      <c r="I108" s="91">
        <f t="shared" si="8"/>
        <v>40.281842903378163</v>
      </c>
      <c r="J108" s="91">
        <f t="shared" si="9"/>
        <v>1206491.7379995219</v>
      </c>
    </row>
    <row r="109" spans="1:10">
      <c r="A109" s="182"/>
      <c r="B109" s="151" t="s">
        <v>46</v>
      </c>
      <c r="C109" s="83">
        <v>1.6652258064516123</v>
      </c>
      <c r="D109" s="138">
        <f t="shared" si="5"/>
        <v>1123737.1458364814</v>
      </c>
      <c r="E109" s="138">
        <v>724346.91041462123</v>
      </c>
      <c r="F109" s="138">
        <v>399390.23542186012</v>
      </c>
      <c r="G109" s="91">
        <f t="shared" si="6"/>
        <v>35.541250629796004</v>
      </c>
      <c r="H109" s="139">
        <f t="shared" si="7"/>
        <v>399390.23542186012</v>
      </c>
      <c r="I109" s="91">
        <f t="shared" si="8"/>
        <v>35.541250629796004</v>
      </c>
      <c r="J109" s="91">
        <f t="shared" si="9"/>
        <v>1123737.1458364814</v>
      </c>
    </row>
    <row r="110" spans="1:10">
      <c r="A110" s="182"/>
      <c r="B110" s="151" t="s">
        <v>47</v>
      </c>
      <c r="C110" s="83">
        <v>1.6783966666666668</v>
      </c>
      <c r="D110" s="138">
        <f t="shared" si="5"/>
        <v>1330388.1118058655</v>
      </c>
      <c r="E110" s="138">
        <v>844860.10064650187</v>
      </c>
      <c r="F110" s="138">
        <v>485528.01115936361</v>
      </c>
      <c r="G110" s="91">
        <f t="shared" si="6"/>
        <v>36.49521570816723</v>
      </c>
      <c r="H110" s="139">
        <f t="shared" si="7"/>
        <v>485528.01115936361</v>
      </c>
      <c r="I110" s="91">
        <f t="shared" si="8"/>
        <v>36.49521570816723</v>
      </c>
      <c r="J110" s="91">
        <f t="shared" si="9"/>
        <v>1330388.1118058655</v>
      </c>
    </row>
    <row r="111" spans="1:10">
      <c r="A111" s="183"/>
      <c r="B111" s="151" t="s">
        <v>48</v>
      </c>
      <c r="C111" s="83">
        <v>1.7129387096774193</v>
      </c>
      <c r="D111" s="138">
        <f t="shared" si="5"/>
        <v>1965970.9616392753</v>
      </c>
      <c r="E111" s="138">
        <v>1090305.0335922032</v>
      </c>
      <c r="F111" s="138">
        <v>875665.92804707226</v>
      </c>
      <c r="G111" s="91">
        <f>F111/(E111+F111)*100</f>
        <v>44.541142526180565</v>
      </c>
      <c r="H111" s="139">
        <f t="shared" si="7"/>
        <v>875665.92804707226</v>
      </c>
      <c r="I111" s="91">
        <f t="shared" si="8"/>
        <v>44.541142526180565</v>
      </c>
      <c r="J111" s="91">
        <f t="shared" si="9"/>
        <v>1965970.9616392753</v>
      </c>
    </row>
    <row r="112" spans="1:10">
      <c r="A112" s="181">
        <v>2014</v>
      </c>
      <c r="B112" s="151" t="s">
        <v>37</v>
      </c>
      <c r="C112" s="83">
        <v>1.7591161290322583</v>
      </c>
      <c r="D112" s="138">
        <f t="shared" si="5"/>
        <v>973490.2678923565</v>
      </c>
      <c r="E112" s="138">
        <v>653687.97013069573</v>
      </c>
      <c r="F112" s="138">
        <v>319802.29776166077</v>
      </c>
      <c r="G112" s="91">
        <f>F112/(E112+F112)*100</f>
        <v>32.851103735638254</v>
      </c>
      <c r="H112" s="139">
        <f>F112/C112*C100</f>
        <v>301555.14194137324</v>
      </c>
      <c r="I112" s="91">
        <f t="shared" si="8"/>
        <v>31.568418356585042</v>
      </c>
      <c r="J112" s="91">
        <f t="shared" si="9"/>
        <v>955243.11207206897</v>
      </c>
    </row>
    <row r="113" spans="1:10">
      <c r="A113" s="182"/>
      <c r="B113" s="151" t="s">
        <v>38</v>
      </c>
      <c r="C113" s="83">
        <v>1.7479571428571428</v>
      </c>
      <c r="D113" s="138">
        <f t="shared" si="5"/>
        <v>1208186.9565382318</v>
      </c>
      <c r="E113" s="138">
        <v>707613.50469619606</v>
      </c>
      <c r="F113" s="138">
        <v>500573.45184203575</v>
      </c>
      <c r="G113" s="91">
        <f t="shared" ref="G113:G122" si="10">F113/(E113+F113)*100</f>
        <v>41.431787450868377</v>
      </c>
      <c r="H113" s="139">
        <f t="shared" ref="H113:H121" si="11">F113/C113*C101</f>
        <v>474440.59416324372</v>
      </c>
      <c r="I113" s="91">
        <f t="shared" si="8"/>
        <v>40.136961127331645</v>
      </c>
      <c r="J113" s="91">
        <f t="shared" si="9"/>
        <v>1182054.0988594398</v>
      </c>
    </row>
    <row r="114" spans="1:10">
      <c r="A114" s="182"/>
      <c r="B114" s="151" t="s">
        <v>39</v>
      </c>
      <c r="C114" s="83">
        <v>1.741087096774194</v>
      </c>
      <c r="D114" s="138">
        <f t="shared" si="5"/>
        <v>1387463.7176280704</v>
      </c>
      <c r="E114" s="138">
        <v>860255.68240799592</v>
      </c>
      <c r="F114" s="138">
        <v>527208.03522007447</v>
      </c>
      <c r="G114" s="91">
        <f t="shared" si="10"/>
        <v>37.997969137626143</v>
      </c>
      <c r="H114" s="139">
        <f t="shared" si="11"/>
        <v>502283.36369540473</v>
      </c>
      <c r="I114" s="91">
        <f t="shared" si="8"/>
        <v>36.863777601958525</v>
      </c>
      <c r="J114" s="91">
        <f t="shared" si="9"/>
        <v>1362539.0461034006</v>
      </c>
    </row>
    <row r="115" spans="1:10">
      <c r="A115" s="182"/>
      <c r="B115" s="151" t="s">
        <v>40</v>
      </c>
      <c r="C115" s="83">
        <v>1.7546433333333329</v>
      </c>
      <c r="D115" s="138">
        <f t="shared" si="5"/>
        <v>1340938.7202735897</v>
      </c>
      <c r="E115" s="138">
        <v>846044.97406610567</v>
      </c>
      <c r="F115" s="138">
        <v>494893.74620748416</v>
      </c>
      <c r="G115" s="91">
        <f t="shared" si="10"/>
        <v>36.906514721754903</v>
      </c>
      <c r="H115" s="139">
        <f t="shared" si="11"/>
        <v>466401.25129861583</v>
      </c>
      <c r="I115" s="91">
        <f t="shared" si="8"/>
        <v>35.536789415429617</v>
      </c>
      <c r="J115" s="91">
        <f t="shared" si="9"/>
        <v>1312446.2253647214</v>
      </c>
    </row>
    <row r="116" spans="1:10">
      <c r="A116" s="182"/>
      <c r="B116" s="151" t="s">
        <v>41</v>
      </c>
      <c r="C116" s="83">
        <v>1.7633419354838706</v>
      </c>
      <c r="D116" s="138">
        <f t="shared" si="5"/>
        <v>1301400.5270817785</v>
      </c>
      <c r="E116" s="138">
        <v>806025.41737030772</v>
      </c>
      <c r="F116" s="138">
        <v>495375.10971147072</v>
      </c>
      <c r="G116" s="91">
        <f t="shared" si="10"/>
        <v>38.064769408253198</v>
      </c>
      <c r="H116" s="139">
        <f t="shared" si="11"/>
        <v>461166.02904993674</v>
      </c>
      <c r="I116" s="91">
        <f t="shared" si="8"/>
        <v>36.392766882439815</v>
      </c>
      <c r="J116" s="91">
        <f t="shared" si="9"/>
        <v>1267191.4464202444</v>
      </c>
    </row>
    <row r="117" spans="1:10">
      <c r="A117" s="182"/>
      <c r="B117" s="151" t="s">
        <v>42</v>
      </c>
      <c r="C117" s="83">
        <v>1.7693466666666671</v>
      </c>
      <c r="D117" s="138">
        <f t="shared" si="5"/>
        <v>1668048.6580857399</v>
      </c>
      <c r="E117" s="138">
        <v>950570.33512847195</v>
      </c>
      <c r="F117" s="138">
        <v>717478.32295726798</v>
      </c>
      <c r="G117" s="91">
        <f t="shared" si="10"/>
        <v>43.013033191768471</v>
      </c>
      <c r="H117" s="139">
        <f t="shared" si="11"/>
        <v>671468.41226491716</v>
      </c>
      <c r="I117" s="91">
        <f t="shared" si="8"/>
        <v>41.396570417566444</v>
      </c>
      <c r="J117" s="91">
        <f t="shared" si="9"/>
        <v>1622038.7473933892</v>
      </c>
    </row>
    <row r="118" spans="1:10">
      <c r="A118" s="182"/>
      <c r="B118" s="151" t="s">
        <v>43</v>
      </c>
      <c r="C118" s="83">
        <v>1.7597322580645161</v>
      </c>
      <c r="D118" s="138">
        <f t="shared" si="5"/>
        <v>1521925.3264697304</v>
      </c>
      <c r="E118" s="138">
        <v>948765.99194413377</v>
      </c>
      <c r="F118" s="138">
        <v>573159.33452559658</v>
      </c>
      <c r="G118" s="91">
        <f t="shared" si="10"/>
        <v>37.660148271209955</v>
      </c>
      <c r="H118" s="139">
        <f t="shared" si="11"/>
        <v>539024.05804584979</v>
      </c>
      <c r="I118" s="91">
        <f t="shared" si="8"/>
        <v>36.229846949808461</v>
      </c>
      <c r="J118" s="91">
        <f t="shared" si="9"/>
        <v>1487790.0499899834</v>
      </c>
    </row>
    <row r="119" spans="1:10">
      <c r="A119" s="182"/>
      <c r="B119" s="151" t="s">
        <v>44</v>
      </c>
      <c r="C119" s="83">
        <v>1.7302000000000002</v>
      </c>
      <c r="D119" s="138">
        <f t="shared" si="5"/>
        <v>1393512.1726150955</v>
      </c>
      <c r="E119" s="138">
        <v>798223.33878696244</v>
      </c>
      <c r="F119" s="138">
        <v>595288.83382813307</v>
      </c>
      <c r="G119" s="91">
        <f t="shared" si="10"/>
        <v>42.71859589938142</v>
      </c>
      <c r="H119" s="139">
        <f t="shared" si="11"/>
        <v>571673.14926025691</v>
      </c>
      <c r="I119" s="91">
        <f t="shared" si="8"/>
        <v>41.731120142892998</v>
      </c>
      <c r="J119" s="91">
        <f t="shared" si="9"/>
        <v>1369896.4880472193</v>
      </c>
    </row>
    <row r="120" spans="1:10">
      <c r="A120" s="182"/>
      <c r="B120" s="151" t="s">
        <v>45</v>
      </c>
      <c r="C120" s="83">
        <v>1.7457500000000001</v>
      </c>
      <c r="D120" s="138">
        <f t="shared" si="5"/>
        <v>1965823.4502617619</v>
      </c>
      <c r="E120" s="138">
        <v>1069214.373807874</v>
      </c>
      <c r="F120" s="138">
        <v>896609.07645388797</v>
      </c>
      <c r="G120" s="91">
        <f t="shared" si="10"/>
        <v>45.6098474323571</v>
      </c>
      <c r="H120" s="139">
        <f t="shared" si="11"/>
        <v>853538.97068191436</v>
      </c>
      <c r="I120" s="91">
        <f t="shared" si="8"/>
        <v>44.391495826959797</v>
      </c>
      <c r="J120" s="91">
        <f t="shared" si="9"/>
        <v>1922753.3444897884</v>
      </c>
    </row>
    <row r="121" spans="1:10">
      <c r="A121" s="182"/>
      <c r="B121" s="151" t="s">
        <v>46</v>
      </c>
      <c r="C121" s="83">
        <v>1.7542580645161288</v>
      </c>
      <c r="D121" s="138">
        <f t="shared" si="5"/>
        <v>1800408.7764840969</v>
      </c>
      <c r="E121" s="138">
        <v>945550.87207304384</v>
      </c>
      <c r="F121" s="138">
        <v>854857.90441105305</v>
      </c>
      <c r="G121" s="91">
        <f t="shared" si="10"/>
        <v>47.481322884931188</v>
      </c>
      <c r="H121" s="139">
        <f t="shared" si="11"/>
        <v>811472.08159882633</v>
      </c>
      <c r="I121" s="91">
        <f t="shared" si="8"/>
        <v>46.184489502712061</v>
      </c>
      <c r="J121" s="91">
        <f t="shared" si="9"/>
        <v>1757022.9536718703</v>
      </c>
    </row>
    <row r="122" spans="1:10">
      <c r="A122" s="182"/>
      <c r="B122" s="151" t="s">
        <v>47</v>
      </c>
      <c r="C122" s="83">
        <v>1.7775999999999996</v>
      </c>
      <c r="D122" s="138">
        <f>SUM(E122:F122)</f>
        <v>1530432.1316735828</v>
      </c>
      <c r="E122" s="138">
        <v>876510.07071803894</v>
      </c>
      <c r="F122" s="138">
        <v>653922.060955544</v>
      </c>
      <c r="G122" s="91">
        <f t="shared" si="10"/>
        <v>42.727935948421091</v>
      </c>
      <c r="H122" s="139">
        <f>F122/C122*C110</f>
        <v>617428.33447771275</v>
      </c>
      <c r="I122" s="91">
        <f>H122/(H122+E122)*100</f>
        <v>41.32890166892863</v>
      </c>
      <c r="J122" s="91">
        <f t="shared" si="9"/>
        <v>1493938.4051957517</v>
      </c>
    </row>
    <row r="123" spans="1:10">
      <c r="A123" s="183"/>
      <c r="B123" s="152" t="s">
        <v>48</v>
      </c>
      <c r="C123" s="83">
        <v>1.8849999999999998</v>
      </c>
      <c r="D123" s="138">
        <f>SUM(E123:F123)</f>
        <v>2249243.0743941292</v>
      </c>
      <c r="E123" s="138">
        <v>1259169.7505874503</v>
      </c>
      <c r="F123" s="138">
        <v>990073.32380667876</v>
      </c>
      <c r="G123" s="91">
        <f>F123/(E123+F123)*100</f>
        <v>44.018067014538723</v>
      </c>
      <c r="H123" s="139">
        <f>F123/C123*C111</f>
        <v>899700.22374930838</v>
      </c>
      <c r="I123" s="91">
        <f>H123/(H123+E123)*100</f>
        <v>41.674590616589192</v>
      </c>
      <c r="J123" s="91">
        <f>H123+E123</f>
        <v>2158869.9743367587</v>
      </c>
    </row>
  </sheetData>
  <mergeCells count="10">
    <mergeCell ref="A76:A87"/>
    <mergeCell ref="A88:A99"/>
    <mergeCell ref="A100:A111"/>
    <mergeCell ref="A112:A123"/>
    <mergeCell ref="A4:A15"/>
    <mergeCell ref="A16:A27"/>
    <mergeCell ref="A28:A39"/>
    <mergeCell ref="A40:A51"/>
    <mergeCell ref="A52:A63"/>
    <mergeCell ref="A64:A7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3"/>
  <sheetViews>
    <sheetView zoomScaleNormal="100" workbookViewId="0">
      <pane xSplit="2" ySplit="4" topLeftCell="C5" activePane="bottomRight" state="frozen"/>
      <selection pane="topRight" activeCell="D1" sqref="D1"/>
      <selection pane="bottomLeft" activeCell="A6" sqref="A6"/>
      <selection pane="bottomRight" activeCell="G52" sqref="G52"/>
    </sheetView>
  </sheetViews>
  <sheetFormatPr defaultRowHeight="15"/>
  <cols>
    <col min="3" max="6" width="21.7109375" customWidth="1"/>
    <col min="7" max="7" width="17.140625" customWidth="1"/>
    <col min="8" max="8" width="19.28515625" customWidth="1"/>
    <col min="9" max="9" width="14.7109375" customWidth="1"/>
    <col min="10" max="10" width="14" customWidth="1"/>
    <col min="11" max="11" width="15.7109375" customWidth="1"/>
    <col min="12" max="13" width="14" customWidth="1"/>
    <col min="14" max="14" width="20.42578125" customWidth="1"/>
    <col min="15" max="15" width="14" customWidth="1"/>
  </cols>
  <sheetData>
    <row r="2" spans="2:14">
      <c r="C2" s="162" t="s">
        <v>188</v>
      </c>
      <c r="D2" s="85"/>
    </row>
    <row r="3" spans="2:14">
      <c r="B3" s="184"/>
      <c r="C3" s="184"/>
      <c r="D3" s="184"/>
      <c r="E3" s="184"/>
      <c r="F3" s="184"/>
      <c r="G3" s="88"/>
      <c r="H3" s="88"/>
    </row>
    <row r="4" spans="2:14" ht="65.25" customHeight="1">
      <c r="B4" s="86"/>
      <c r="C4" s="89" t="s">
        <v>157</v>
      </c>
      <c r="D4" s="89" t="s">
        <v>158</v>
      </c>
      <c r="E4" s="89" t="s">
        <v>159</v>
      </c>
      <c r="F4" s="89" t="s">
        <v>160</v>
      </c>
      <c r="G4" s="89" t="s">
        <v>176</v>
      </c>
      <c r="H4" s="89" t="s">
        <v>177</v>
      </c>
      <c r="I4" s="89" t="s">
        <v>178</v>
      </c>
      <c r="J4" s="89" t="s">
        <v>179</v>
      </c>
      <c r="K4" s="89" t="s">
        <v>180</v>
      </c>
      <c r="L4" s="89" t="s">
        <v>181</v>
      </c>
      <c r="M4" s="89" t="s">
        <v>182</v>
      </c>
      <c r="N4" s="89" t="s">
        <v>183</v>
      </c>
    </row>
    <row r="5" spans="2:14" ht="15.75">
      <c r="B5" s="90" t="s">
        <v>100</v>
      </c>
      <c r="C5" s="87">
        <v>922.17999605280988</v>
      </c>
      <c r="D5" s="87"/>
      <c r="E5" s="87"/>
      <c r="F5" s="87"/>
      <c r="G5" s="87">
        <v>2500</v>
      </c>
      <c r="H5" s="87">
        <v>1363.2</v>
      </c>
      <c r="I5" s="3">
        <v>322861</v>
      </c>
      <c r="J5" s="3">
        <v>301484</v>
      </c>
      <c r="K5" s="3">
        <v>242.2</v>
      </c>
      <c r="L5" s="3">
        <v>268.3</v>
      </c>
      <c r="M5" s="3"/>
      <c r="N5" s="3"/>
    </row>
    <row r="6" spans="2:14" ht="15.75">
      <c r="B6" s="90" t="s">
        <v>101</v>
      </c>
      <c r="C6" s="87">
        <v>948.79254218826736</v>
      </c>
      <c r="D6" s="87"/>
      <c r="E6" s="87"/>
      <c r="F6" s="87"/>
      <c r="G6" s="87">
        <v>3133.6</v>
      </c>
      <c r="H6" s="87">
        <v>1729.1</v>
      </c>
      <c r="I6" s="3">
        <v>340671</v>
      </c>
      <c r="J6" s="3">
        <v>317285</v>
      </c>
      <c r="K6" s="3">
        <v>278.89999999999998</v>
      </c>
      <c r="L6" s="3">
        <v>323.8</v>
      </c>
      <c r="M6" s="3"/>
      <c r="N6" s="3"/>
    </row>
    <row r="7" spans="2:14" ht="15.75">
      <c r="B7" s="90" t="s">
        <v>102</v>
      </c>
      <c r="C7" s="87">
        <v>1112.2231099035901</v>
      </c>
      <c r="D7" s="87"/>
      <c r="E7" s="87"/>
      <c r="F7" s="87"/>
      <c r="G7" s="87">
        <v>3445.2</v>
      </c>
      <c r="H7" s="87">
        <v>1941</v>
      </c>
      <c r="I7" s="3">
        <v>343571</v>
      </c>
      <c r="J7" s="3">
        <v>320921</v>
      </c>
      <c r="K7" s="3">
        <v>303.10000000000002</v>
      </c>
      <c r="L7" s="3">
        <v>356.6</v>
      </c>
      <c r="M7" s="3"/>
      <c r="N7" s="3"/>
    </row>
    <row r="8" spans="2:14" ht="15.75">
      <c r="B8" s="90" t="s">
        <v>103</v>
      </c>
      <c r="C8" s="87">
        <v>1272.1169548165167</v>
      </c>
      <c r="D8" s="87"/>
      <c r="E8" s="87"/>
      <c r="F8" s="87"/>
      <c r="G8" s="87">
        <v>3606.5</v>
      </c>
      <c r="H8" s="87">
        <v>2077.5</v>
      </c>
      <c r="I8" s="3">
        <v>340361</v>
      </c>
      <c r="J8" s="3">
        <v>319673</v>
      </c>
      <c r="K8" s="3">
        <v>343.7</v>
      </c>
      <c r="L8" s="3">
        <v>399.9</v>
      </c>
      <c r="M8" s="3"/>
      <c r="N8" s="3"/>
    </row>
    <row r="9" spans="2:14" ht="15.75">
      <c r="B9" s="90" t="s">
        <v>104</v>
      </c>
      <c r="C9" s="87">
        <v>1109.2235063763421</v>
      </c>
      <c r="D9" s="87"/>
      <c r="E9" s="87"/>
      <c r="F9" s="87"/>
      <c r="G9" s="87">
        <v>3423</v>
      </c>
      <c r="H9" s="87">
        <v>1832.4</v>
      </c>
      <c r="I9" s="3">
        <v>324366</v>
      </c>
      <c r="J9" s="3">
        <v>304553</v>
      </c>
      <c r="K9" s="3">
        <v>336.1</v>
      </c>
      <c r="L9" s="3">
        <v>371.5</v>
      </c>
      <c r="M9" s="3">
        <v>2713.8</v>
      </c>
      <c r="N9" s="3">
        <v>1776.6</v>
      </c>
    </row>
    <row r="10" spans="2:14" ht="15.75">
      <c r="B10" s="90" t="s">
        <v>105</v>
      </c>
      <c r="C10" s="87">
        <v>1068.9655841185845</v>
      </c>
      <c r="D10" s="87"/>
      <c r="E10" s="87"/>
      <c r="F10" s="87"/>
      <c r="G10" s="87">
        <v>4008.1</v>
      </c>
      <c r="H10" s="87">
        <v>2130.4</v>
      </c>
      <c r="I10" s="3">
        <v>333866</v>
      </c>
      <c r="J10" s="3">
        <v>315717</v>
      </c>
      <c r="K10" s="3">
        <v>384.5</v>
      </c>
      <c r="L10" s="3">
        <v>441.9</v>
      </c>
      <c r="M10" s="3">
        <v>3146.7</v>
      </c>
      <c r="N10" s="3">
        <v>1981.8</v>
      </c>
    </row>
    <row r="11" spans="2:14" ht="15.75">
      <c r="B11" s="90" t="s">
        <v>106</v>
      </c>
      <c r="C11" s="87">
        <v>1864.6479276817261</v>
      </c>
      <c r="D11" s="87"/>
      <c r="E11" s="87"/>
      <c r="F11" s="87"/>
      <c r="G11" s="87">
        <v>4414.3</v>
      </c>
      <c r="H11" s="87">
        <v>2421.4</v>
      </c>
      <c r="I11" s="3">
        <v>328740</v>
      </c>
      <c r="J11" s="3">
        <v>308885</v>
      </c>
      <c r="K11" s="3">
        <v>414.9</v>
      </c>
      <c r="L11" s="3">
        <v>465.7</v>
      </c>
      <c r="M11" s="3">
        <v>3373.6</v>
      </c>
      <c r="N11" s="3">
        <v>2068.5</v>
      </c>
    </row>
    <row r="12" spans="2:14" ht="15.75">
      <c r="B12" s="90" t="s">
        <v>107</v>
      </c>
      <c r="C12" s="87">
        <v>1404.6725938597499</v>
      </c>
      <c r="D12" s="87"/>
      <c r="E12" s="87"/>
      <c r="F12" s="87"/>
      <c r="G12" s="87">
        <v>5088.1000000000004</v>
      </c>
      <c r="H12" s="87">
        <v>2698.1</v>
      </c>
      <c r="I12" s="3">
        <v>333831.28937647498</v>
      </c>
      <c r="J12" s="3">
        <v>316464</v>
      </c>
      <c r="K12" s="3">
        <v>472.5</v>
      </c>
      <c r="L12" s="3">
        <v>543</v>
      </c>
      <c r="M12" s="3">
        <v>4178.8</v>
      </c>
      <c r="N12" s="3">
        <v>2590.3000000000002</v>
      </c>
    </row>
    <row r="13" spans="2:14" ht="15.75">
      <c r="B13" s="90" t="s">
        <v>108</v>
      </c>
      <c r="C13" s="87">
        <v>1025.8543364672375</v>
      </c>
      <c r="D13" s="87">
        <v>1867.7201799999998</v>
      </c>
      <c r="E13" s="87">
        <v>177399.99999999997</v>
      </c>
      <c r="F13" s="87">
        <f>C13-(D13/1000)-(E13/1000)</f>
        <v>846.58661628723758</v>
      </c>
      <c r="G13" s="87">
        <v>4443.8999999999996</v>
      </c>
      <c r="H13" s="87">
        <v>2180.8000000000002</v>
      </c>
      <c r="I13" s="3">
        <v>322570</v>
      </c>
      <c r="J13" s="3">
        <v>304664</v>
      </c>
      <c r="K13" s="3">
        <v>488</v>
      </c>
      <c r="L13" s="3">
        <v>450.9</v>
      </c>
      <c r="M13" s="3">
        <v>3542.4</v>
      </c>
      <c r="N13" s="3">
        <v>2365.9</v>
      </c>
    </row>
    <row r="14" spans="2:14" ht="15.75">
      <c r="B14" s="90" t="s">
        <v>109</v>
      </c>
      <c r="C14" s="87">
        <v>1321.9412192064635</v>
      </c>
      <c r="D14" s="87">
        <v>8217.4543900000008</v>
      </c>
      <c r="E14" s="87">
        <v>356300</v>
      </c>
      <c r="F14" s="87">
        <f t="shared" ref="F14:F39" si="0">C14-(D14/1000)-(E14/1000)</f>
        <v>957.42376481646352</v>
      </c>
      <c r="G14" s="87">
        <v>5014.7</v>
      </c>
      <c r="H14" s="87">
        <v>2594.8000000000002</v>
      </c>
      <c r="I14" s="3">
        <v>331389</v>
      </c>
      <c r="J14" s="3">
        <v>315690</v>
      </c>
      <c r="K14" s="3">
        <v>541.79999999999995</v>
      </c>
      <c r="L14" s="3">
        <v>520.79999999999995</v>
      </c>
      <c r="M14" s="3">
        <v>3913.1</v>
      </c>
      <c r="N14" s="3">
        <v>2547.5</v>
      </c>
    </row>
    <row r="15" spans="2:14" ht="15.75">
      <c r="B15" s="90" t="s">
        <v>110</v>
      </c>
      <c r="C15" s="87">
        <v>1139.9573890371471</v>
      </c>
      <c r="D15" s="87">
        <v>24144.069070000001</v>
      </c>
      <c r="E15" s="87">
        <v>423200</v>
      </c>
      <c r="F15" s="87">
        <f t="shared" si="0"/>
        <v>692.61331996714694</v>
      </c>
      <c r="G15" s="87">
        <v>4877.8</v>
      </c>
      <c r="H15" s="87">
        <v>2453.6999999999998</v>
      </c>
      <c r="I15" s="3">
        <v>329712</v>
      </c>
      <c r="J15" s="3">
        <v>313015</v>
      </c>
      <c r="K15" s="3">
        <v>556.4</v>
      </c>
      <c r="L15" s="3">
        <v>528.29999999999995</v>
      </c>
      <c r="M15" s="3">
        <v>3744.5</v>
      </c>
      <c r="N15" s="3">
        <v>2450.6999999999998</v>
      </c>
    </row>
    <row r="16" spans="2:14" ht="15.75">
      <c r="B16" s="90" t="s">
        <v>111</v>
      </c>
      <c r="C16" s="87">
        <v>1463.8601878760426</v>
      </c>
      <c r="D16" s="87">
        <v>42832.334640000001</v>
      </c>
      <c r="E16" s="87">
        <v>567300.00000000012</v>
      </c>
      <c r="F16" s="87">
        <f t="shared" si="0"/>
        <v>853.72785323604251</v>
      </c>
      <c r="G16" s="87">
        <v>4986.3</v>
      </c>
      <c r="H16" s="87">
        <v>2720.5</v>
      </c>
      <c r="I16" s="3">
        <v>338334</v>
      </c>
      <c r="J16" s="3">
        <v>322479</v>
      </c>
      <c r="K16" s="3">
        <v>590.4</v>
      </c>
      <c r="L16" s="3">
        <v>575.6</v>
      </c>
      <c r="M16" s="3">
        <v>3831.6</v>
      </c>
      <c r="N16" s="3">
        <v>2378.3000000000002</v>
      </c>
    </row>
    <row r="17" spans="2:14" ht="15.75">
      <c r="B17" s="90" t="s">
        <v>112</v>
      </c>
      <c r="C17" s="87">
        <v>329.55811327010309</v>
      </c>
      <c r="D17" s="87">
        <v>21224.567050000001</v>
      </c>
      <c r="E17" s="87">
        <v>148900</v>
      </c>
      <c r="F17" s="87">
        <f t="shared" si="0"/>
        <v>159.43354622010307</v>
      </c>
      <c r="G17" s="87">
        <v>3648.2</v>
      </c>
      <c r="H17" s="87">
        <v>1918.6</v>
      </c>
      <c r="I17" s="3">
        <v>310882</v>
      </c>
      <c r="J17" s="3">
        <v>296677</v>
      </c>
      <c r="K17" s="3">
        <v>512.20000000000005</v>
      </c>
      <c r="L17" s="3">
        <v>459.5</v>
      </c>
      <c r="M17" s="3">
        <v>2693.2</v>
      </c>
      <c r="N17" s="3">
        <v>1710</v>
      </c>
    </row>
    <row r="18" spans="2:14" ht="15.75">
      <c r="B18" s="90" t="s">
        <v>113</v>
      </c>
      <c r="C18" s="87">
        <v>392.97380730116015</v>
      </c>
      <c r="D18" s="87">
        <v>33535.359809999994</v>
      </c>
      <c r="E18" s="87">
        <v>301700</v>
      </c>
      <c r="F18" s="87">
        <f t="shared" si="0"/>
        <v>57.738447491160173</v>
      </c>
      <c r="G18" s="87">
        <v>3876.2</v>
      </c>
      <c r="H18" s="87">
        <v>2076.1999999999998</v>
      </c>
      <c r="I18" s="3">
        <v>316036</v>
      </c>
      <c r="J18" s="3">
        <v>303413</v>
      </c>
      <c r="K18" s="3">
        <v>553</v>
      </c>
      <c r="L18" s="3">
        <v>507.7</v>
      </c>
      <c r="M18" s="3">
        <v>2703.5</v>
      </c>
      <c r="N18" s="3">
        <v>1639.5</v>
      </c>
    </row>
    <row r="19" spans="2:14" ht="15.75">
      <c r="B19" s="90" t="s">
        <v>114</v>
      </c>
      <c r="C19" s="87">
        <v>716.40264066751888</v>
      </c>
      <c r="D19" s="87">
        <v>49900.352939999997</v>
      </c>
      <c r="E19" s="87">
        <v>395900.00000000006</v>
      </c>
      <c r="F19" s="87">
        <f t="shared" si="0"/>
        <v>270.6022877275189</v>
      </c>
      <c r="G19" s="87">
        <v>4318.1000000000004</v>
      </c>
      <c r="H19" s="87">
        <v>2392.1999999999998</v>
      </c>
      <c r="I19" s="3">
        <v>317695</v>
      </c>
      <c r="J19" s="3">
        <v>304656</v>
      </c>
      <c r="K19" s="3">
        <v>567.29999999999995</v>
      </c>
      <c r="L19" s="3">
        <v>523.70000000000005</v>
      </c>
      <c r="M19" s="3">
        <v>3003.7</v>
      </c>
      <c r="N19" s="3">
        <v>1844.4</v>
      </c>
    </row>
    <row r="20" spans="2:14" ht="15.75">
      <c r="B20" s="90" t="s">
        <v>115</v>
      </c>
      <c r="C20" s="87">
        <v>903.92663329819129</v>
      </c>
      <c r="D20" s="87">
        <v>43560.806929999992</v>
      </c>
      <c r="E20" s="87">
        <v>406299.99999999977</v>
      </c>
      <c r="F20" s="87">
        <f t="shared" si="0"/>
        <v>454.06582636819149</v>
      </c>
      <c r="G20" s="87">
        <v>4633.2</v>
      </c>
      <c r="H20" s="87">
        <v>2573.1</v>
      </c>
      <c r="I20" s="3">
        <v>321599</v>
      </c>
      <c r="J20" s="3">
        <v>309815</v>
      </c>
      <c r="K20" s="3">
        <v>624.9</v>
      </c>
      <c r="L20" s="3">
        <v>585.5</v>
      </c>
      <c r="M20" s="3">
        <v>3416.2</v>
      </c>
      <c r="N20" s="3">
        <v>2113.9</v>
      </c>
    </row>
    <row r="21" spans="2:14" ht="15.75">
      <c r="B21" s="90" t="s">
        <v>116</v>
      </c>
      <c r="C21" s="87">
        <v>580.75073926455786</v>
      </c>
      <c r="D21" s="87">
        <v>24532.277440000002</v>
      </c>
      <c r="E21" s="87">
        <v>232800</v>
      </c>
      <c r="F21" s="87">
        <f t="shared" si="0"/>
        <v>323.41846182455782</v>
      </c>
      <c r="G21" s="87">
        <v>4836.2</v>
      </c>
      <c r="H21" s="87">
        <v>2554.9</v>
      </c>
      <c r="I21" s="3">
        <v>358934</v>
      </c>
      <c r="J21" s="3">
        <v>342952</v>
      </c>
      <c r="K21" s="3">
        <v>552.1</v>
      </c>
      <c r="L21" s="3">
        <v>572.5</v>
      </c>
      <c r="M21" s="3">
        <v>3598.9</v>
      </c>
      <c r="N21" s="3">
        <v>2329</v>
      </c>
    </row>
    <row r="22" spans="2:14" ht="15.75">
      <c r="B22" s="90" t="s">
        <v>117</v>
      </c>
      <c r="C22" s="87">
        <v>980.82958983039362</v>
      </c>
      <c r="D22" s="87">
        <v>25801.25187</v>
      </c>
      <c r="E22" s="87">
        <v>304200</v>
      </c>
      <c r="F22" s="87">
        <f t="shared" si="0"/>
        <v>650.82833796039358</v>
      </c>
      <c r="G22" s="87">
        <v>5736.5</v>
      </c>
      <c r="H22" s="87">
        <v>2980.5</v>
      </c>
      <c r="I22" s="3">
        <v>371341</v>
      </c>
      <c r="J22" s="3">
        <v>354919.04034114804</v>
      </c>
      <c r="K22" s="3">
        <v>600.63370336414789</v>
      </c>
      <c r="L22" s="3">
        <v>650.9</v>
      </c>
      <c r="M22" s="3">
        <v>4199</v>
      </c>
      <c r="N22" s="3">
        <v>2770.3</v>
      </c>
    </row>
    <row r="23" spans="2:14" ht="15.75">
      <c r="B23" s="90" t="s">
        <v>118</v>
      </c>
      <c r="C23" s="87">
        <v>1364.6236857342185</v>
      </c>
      <c r="D23" s="87">
        <v>24515.549159999995</v>
      </c>
      <c r="E23" s="87">
        <v>496900.00000000012</v>
      </c>
      <c r="F23" s="87">
        <f t="shared" si="0"/>
        <v>843.20813657421832</v>
      </c>
      <c r="G23" s="87">
        <v>6041.0741021520316</v>
      </c>
      <c r="H23" s="87">
        <v>3213.4781989419994</v>
      </c>
      <c r="I23" s="3">
        <v>365249.02526788705</v>
      </c>
      <c r="J23" s="3">
        <v>348155.95023863704</v>
      </c>
      <c r="K23" s="3">
        <v>621.29033048490498</v>
      </c>
      <c r="L23" s="3">
        <v>655.89576109875611</v>
      </c>
      <c r="M23" s="3">
        <v>4527.4542711761706</v>
      </c>
      <c r="N23" s="3">
        <v>2842.6</v>
      </c>
    </row>
    <row r="24" spans="2:14" ht="15.75">
      <c r="B24" s="90" t="s">
        <v>119</v>
      </c>
      <c r="C24" s="87">
        <v>1551.4808729189544</v>
      </c>
      <c r="D24" s="87">
        <v>48492.572099999998</v>
      </c>
      <c r="E24" s="87">
        <v>506899.99999999965</v>
      </c>
      <c r="F24" s="87">
        <f t="shared" si="0"/>
        <v>996.08830081895485</v>
      </c>
      <c r="G24" s="87">
        <v>6579.7143836012774</v>
      </c>
      <c r="H24" s="87">
        <v>3454.0982794910005</v>
      </c>
      <c r="I24" s="3">
        <v>366151.1141808001</v>
      </c>
      <c r="J24" s="3">
        <v>351328.38160109404</v>
      </c>
      <c r="K24" s="3">
        <v>670.3</v>
      </c>
      <c r="L24" s="3">
        <v>714.3889201242381</v>
      </c>
      <c r="M24" s="3">
        <v>5010.1000000000004</v>
      </c>
      <c r="N24" s="3">
        <v>3195</v>
      </c>
    </row>
    <row r="25" spans="2:14" ht="15.75">
      <c r="B25" s="90" t="s">
        <v>120</v>
      </c>
      <c r="C25" s="87">
        <v>987.12587876099474</v>
      </c>
      <c r="D25" s="87">
        <v>30245.846260000002</v>
      </c>
      <c r="E25" s="87">
        <v>308300</v>
      </c>
      <c r="F25" s="87">
        <f t="shared" si="0"/>
        <v>648.58003250099478</v>
      </c>
      <c r="G25" s="87">
        <v>5719.0518240350766</v>
      </c>
      <c r="H25" s="87">
        <v>2962.1352559380002</v>
      </c>
      <c r="I25" s="3">
        <v>350257.57310090697</v>
      </c>
      <c r="J25" s="3">
        <v>335294</v>
      </c>
      <c r="K25" s="3">
        <v>643</v>
      </c>
      <c r="L25" s="3">
        <v>652.79999999999995</v>
      </c>
      <c r="M25" s="3">
        <v>4539.1000000000004</v>
      </c>
      <c r="N25" s="3">
        <v>2860.5</v>
      </c>
    </row>
    <row r="26" spans="2:14" ht="15.75">
      <c r="B26" s="90" t="s">
        <v>121</v>
      </c>
      <c r="C26" s="87">
        <v>1328.6384129876105</v>
      </c>
      <c r="D26" s="87">
        <v>36536.202859999998</v>
      </c>
      <c r="E26" s="87">
        <v>301799.99999999988</v>
      </c>
      <c r="F26" s="87">
        <f t="shared" si="0"/>
        <v>990.30221012761058</v>
      </c>
      <c r="G26" s="87">
        <v>6124.3151442876188</v>
      </c>
      <c r="H26" s="87">
        <v>3341.1693883630001</v>
      </c>
      <c r="I26" s="3">
        <v>352099.89805146202</v>
      </c>
      <c r="J26" s="3">
        <v>336439</v>
      </c>
      <c r="K26" s="3">
        <v>683.9</v>
      </c>
      <c r="L26" s="3">
        <v>696.6</v>
      </c>
      <c r="M26" s="3">
        <v>4531.8</v>
      </c>
      <c r="N26" s="3">
        <v>2812</v>
      </c>
    </row>
    <row r="27" spans="2:14" ht="15.75">
      <c r="B27" s="90" t="s">
        <v>122</v>
      </c>
      <c r="C27" s="87">
        <v>2023.9026595799555</v>
      </c>
      <c r="D27" s="87">
        <v>59916.988120000002</v>
      </c>
      <c r="E27" s="87">
        <v>397000</v>
      </c>
      <c r="F27" s="87">
        <f t="shared" si="0"/>
        <v>1566.9856714599555</v>
      </c>
      <c r="G27" s="87">
        <v>6879.8003680607962</v>
      </c>
      <c r="H27" s="87">
        <v>3767.4063010710001</v>
      </c>
      <c r="I27" s="3">
        <v>360064.4043459745</v>
      </c>
      <c r="J27" s="3">
        <v>344327.48651304649</v>
      </c>
      <c r="K27" s="3">
        <v>717.67288640214235</v>
      </c>
      <c r="L27" s="3">
        <v>747.28584083639612</v>
      </c>
      <c r="M27" s="3">
        <v>5184.2824819860507</v>
      </c>
      <c r="N27" s="3">
        <v>3210.9092528825904</v>
      </c>
    </row>
    <row r="28" spans="2:14" ht="15.75">
      <c r="B28" s="90" t="s">
        <v>123</v>
      </c>
      <c r="C28" s="87">
        <v>2028.3376790930661</v>
      </c>
      <c r="D28" s="87">
        <v>67046.279280000017</v>
      </c>
      <c r="E28" s="87">
        <v>668200</v>
      </c>
      <c r="F28" s="87">
        <f t="shared" si="0"/>
        <v>1293.0913998130661</v>
      </c>
      <c r="G28" s="87">
        <v>7627.6509031009973</v>
      </c>
      <c r="H28" s="87">
        <v>4166.2171141609997</v>
      </c>
      <c r="I28" s="3">
        <v>379171.63915800001</v>
      </c>
      <c r="J28" s="3">
        <v>364448.40079300001</v>
      </c>
      <c r="K28" s="3">
        <v>806.85864939253725</v>
      </c>
      <c r="L28" s="3">
        <v>890.14712294076105</v>
      </c>
      <c r="M28" s="3">
        <v>5922.4366965667396</v>
      </c>
      <c r="N28" s="3">
        <v>3636.597310980877</v>
      </c>
    </row>
    <row r="29" spans="2:14" ht="15.75">
      <c r="B29" s="90" t="s">
        <v>124</v>
      </c>
      <c r="C29" s="87">
        <v>1373.3374758633504</v>
      </c>
      <c r="D29" s="87">
        <v>74212.132469999997</v>
      </c>
      <c r="E29" s="87">
        <v>190200</v>
      </c>
      <c r="F29" s="87">
        <f t="shared" si="0"/>
        <v>1108.9253433933504</v>
      </c>
      <c r="G29" s="87">
        <v>8149.6</v>
      </c>
      <c r="H29" s="87">
        <v>4089.2</v>
      </c>
      <c r="I29" s="3">
        <v>470041</v>
      </c>
      <c r="J29" s="3">
        <v>445631</v>
      </c>
      <c r="K29" s="3">
        <v>690.9</v>
      </c>
      <c r="L29" s="3">
        <v>932.3</v>
      </c>
      <c r="M29" s="3">
        <v>6369</v>
      </c>
      <c r="N29" s="3">
        <v>4204.8999999999996</v>
      </c>
    </row>
    <row r="30" spans="2:14" ht="15.75">
      <c r="B30" s="90" t="s">
        <v>125</v>
      </c>
      <c r="C30" s="87">
        <v>2012.4172145605244</v>
      </c>
      <c r="D30" s="87">
        <v>70224.723689999999</v>
      </c>
      <c r="E30" s="87">
        <v>343800</v>
      </c>
      <c r="F30" s="87">
        <f t="shared" si="0"/>
        <v>1598.3924908705244</v>
      </c>
      <c r="G30" s="87">
        <v>9615</v>
      </c>
      <c r="H30" s="87">
        <v>5197.5</v>
      </c>
      <c r="I30" s="3">
        <v>503111</v>
      </c>
      <c r="J30" s="3">
        <v>483710</v>
      </c>
      <c r="K30" s="3">
        <v>741.8</v>
      </c>
      <c r="L30" s="3">
        <v>1086.0999999999999</v>
      </c>
      <c r="M30" s="3">
        <v>7464.1</v>
      </c>
      <c r="N30" s="3">
        <v>4847.8999999999996</v>
      </c>
    </row>
    <row r="31" spans="2:14" ht="15.75">
      <c r="B31" s="90" t="s">
        <v>126</v>
      </c>
      <c r="C31" s="87">
        <v>2203.7342591710112</v>
      </c>
      <c r="D31" s="87">
        <v>149706.92016000001</v>
      </c>
      <c r="E31" s="87">
        <v>579200</v>
      </c>
      <c r="F31" s="87">
        <f t="shared" si="0"/>
        <v>1474.827339011011</v>
      </c>
      <c r="G31" s="87">
        <v>10870.6</v>
      </c>
      <c r="H31" s="87">
        <v>5898.5</v>
      </c>
      <c r="I31" s="3">
        <v>516643</v>
      </c>
      <c r="J31" s="3">
        <v>498084</v>
      </c>
      <c r="K31" s="3">
        <v>787.4</v>
      </c>
      <c r="L31" s="3">
        <v>1185</v>
      </c>
      <c r="M31" s="3">
        <v>8460.4</v>
      </c>
      <c r="N31" s="3">
        <v>5131.3999999999996</v>
      </c>
    </row>
    <row r="32" spans="2:14" ht="15.75">
      <c r="B32" s="90" t="s">
        <v>127</v>
      </c>
      <c r="C32" s="87">
        <v>1985.9030914779323</v>
      </c>
      <c r="D32" s="87">
        <v>123502.4443</v>
      </c>
      <c r="E32" s="87">
        <v>385299.99999999994</v>
      </c>
      <c r="F32" s="87">
        <f t="shared" si="0"/>
        <v>1477.1006471779324</v>
      </c>
      <c r="G32" s="87">
        <v>10969.8</v>
      </c>
      <c r="H32" s="87">
        <v>5844.9</v>
      </c>
      <c r="I32" s="3">
        <v>527828</v>
      </c>
      <c r="J32" s="3">
        <v>510858</v>
      </c>
      <c r="K32" s="3">
        <v>832</v>
      </c>
      <c r="L32" s="3">
        <v>1284.5</v>
      </c>
      <c r="M32" s="3">
        <v>8506.1</v>
      </c>
      <c r="N32" s="3">
        <v>5450.9</v>
      </c>
    </row>
    <row r="33" spans="2:14" ht="15.75">
      <c r="B33" s="90" t="s">
        <v>184</v>
      </c>
      <c r="C33" s="87">
        <v>1159.4238629234451</v>
      </c>
      <c r="D33" s="87">
        <v>112052.78673000001</v>
      </c>
      <c r="E33" s="87">
        <v>86900</v>
      </c>
      <c r="F33" s="87">
        <f t="shared" si="0"/>
        <v>960.47107619344513</v>
      </c>
      <c r="G33" s="87">
        <v>8614.7000000000007</v>
      </c>
      <c r="H33" s="87">
        <v>4332.5</v>
      </c>
      <c r="I33" s="3">
        <v>485745</v>
      </c>
      <c r="J33" s="3">
        <v>465372</v>
      </c>
      <c r="K33" s="3">
        <v>717.7</v>
      </c>
      <c r="L33" s="3">
        <v>1012.1</v>
      </c>
      <c r="M33" s="3">
        <v>6588.3</v>
      </c>
      <c r="N33" s="3">
        <v>4356.2</v>
      </c>
    </row>
    <row r="34" spans="2:14" ht="15.75">
      <c r="B34" s="90" t="s">
        <v>185</v>
      </c>
      <c r="C34" s="87">
        <v>1687.4550720516413</v>
      </c>
      <c r="D34" s="87">
        <v>19639.939769999994</v>
      </c>
      <c r="E34" s="87">
        <v>156299.99999999997</v>
      </c>
      <c r="F34" s="87">
        <f t="shared" si="0"/>
        <v>1511.5151322816414</v>
      </c>
      <c r="G34" s="87">
        <v>9849.9</v>
      </c>
      <c r="H34" s="87">
        <v>5132.3</v>
      </c>
      <c r="I34" s="3">
        <v>503456</v>
      </c>
      <c r="J34" s="3">
        <v>484001</v>
      </c>
      <c r="K34" s="3">
        <v>793</v>
      </c>
      <c r="L34" s="3">
        <v>1159.8</v>
      </c>
      <c r="M34" s="3">
        <v>7593.9</v>
      </c>
      <c r="N34" s="3">
        <v>5046</v>
      </c>
    </row>
    <row r="35" spans="2:14" ht="15.75">
      <c r="B35" s="90" t="s">
        <v>186</v>
      </c>
      <c r="C35" s="87">
        <v>1806.4682657967223</v>
      </c>
      <c r="D35" s="87">
        <v>29831.909259999989</v>
      </c>
      <c r="E35" s="87">
        <v>301300</v>
      </c>
      <c r="F35" s="87">
        <f t="shared" si="0"/>
        <v>1475.3363565367224</v>
      </c>
      <c r="G35" s="87">
        <v>10676.2</v>
      </c>
      <c r="H35" s="87">
        <v>5504</v>
      </c>
      <c r="I35" s="3">
        <v>507359</v>
      </c>
      <c r="J35" s="3">
        <v>489700</v>
      </c>
      <c r="K35" s="3">
        <v>815.1</v>
      </c>
      <c r="L35" s="3">
        <v>1206.7</v>
      </c>
      <c r="M35" s="3">
        <v>8317.2000000000007</v>
      </c>
      <c r="N35" s="3">
        <v>5331.2</v>
      </c>
    </row>
    <row r="36" spans="2:14" ht="15.75">
      <c r="B36" s="90" t="s">
        <v>187</v>
      </c>
      <c r="C36" s="87">
        <v>1999.5645904796229</v>
      </c>
      <c r="D36" s="87">
        <v>61400.000000000022</v>
      </c>
      <c r="E36" s="87">
        <v>596099.99999999988</v>
      </c>
      <c r="F36" s="87">
        <f t="shared" si="0"/>
        <v>1342.0645904796229</v>
      </c>
      <c r="G36" s="87">
        <v>12109.1</v>
      </c>
      <c r="H36" s="87">
        <v>6260.5</v>
      </c>
      <c r="I36" s="3">
        <v>519035</v>
      </c>
      <c r="J36" s="3">
        <v>501271</v>
      </c>
      <c r="K36" s="3">
        <v>898.7</v>
      </c>
      <c r="L36" s="3">
        <v>1361.5</v>
      </c>
      <c r="M36" s="3">
        <v>9562.6</v>
      </c>
      <c r="N36" s="3">
        <v>6104.2</v>
      </c>
    </row>
    <row r="37" spans="2:14" ht="15.75">
      <c r="B37" s="90" t="s">
        <v>132</v>
      </c>
      <c r="C37" s="87">
        <v>1516.3017422850621</v>
      </c>
      <c r="D37" s="87">
        <v>23500</v>
      </c>
      <c r="E37" s="87">
        <v>105100</v>
      </c>
      <c r="F37" s="87">
        <f t="shared" si="0"/>
        <v>1387.7017422850622</v>
      </c>
      <c r="G37" s="87">
        <v>9999.2000000000007</v>
      </c>
      <c r="H37" s="87">
        <v>5017.6000000000004</v>
      </c>
      <c r="I37" s="3">
        <v>495713</v>
      </c>
      <c r="J37" s="3">
        <v>476772</v>
      </c>
      <c r="K37" s="3">
        <v>779.11928420034781</v>
      </c>
      <c r="L37" s="3">
        <v>1123</v>
      </c>
      <c r="M37" s="3">
        <v>8114.2</v>
      </c>
      <c r="N37" s="3">
        <v>5271.7</v>
      </c>
    </row>
    <row r="38" spans="2:14" ht="15.75">
      <c r="B38" s="90" t="s">
        <v>133</v>
      </c>
      <c r="C38" s="87">
        <v>2249.5919454878317</v>
      </c>
      <c r="D38" s="87">
        <v>21664.400000000001</v>
      </c>
      <c r="E38" s="87">
        <v>243299.99999999997</v>
      </c>
      <c r="F38" s="87">
        <f t="shared" si="0"/>
        <v>1984.6275454878316</v>
      </c>
      <c r="G38" s="87">
        <v>11080</v>
      </c>
      <c r="H38" s="87">
        <v>5682.9</v>
      </c>
      <c r="I38" s="3">
        <v>507610</v>
      </c>
      <c r="J38" s="3">
        <v>491098</v>
      </c>
      <c r="K38" s="3">
        <v>856.1</v>
      </c>
      <c r="L38" s="3">
        <v>1269.0999999999999</v>
      </c>
      <c r="M38" s="3">
        <v>8929.4</v>
      </c>
      <c r="N38" s="3">
        <v>5634.8</v>
      </c>
    </row>
    <row r="39" spans="2:14" ht="15.75">
      <c r="B39" s="90" t="s">
        <v>136</v>
      </c>
      <c r="C39" s="87">
        <v>2280.0612987189566</v>
      </c>
      <c r="D39" s="87"/>
      <c r="E39" s="87">
        <v>176708.99999999994</v>
      </c>
      <c r="F39" s="87">
        <f t="shared" si="0"/>
        <v>2103.3522987189567</v>
      </c>
      <c r="G39" s="87">
        <v>12075.1</v>
      </c>
      <c r="H39" s="87">
        <v>6404.8</v>
      </c>
      <c r="I39" s="3">
        <v>520217</v>
      </c>
      <c r="J39" s="3">
        <v>504001</v>
      </c>
      <c r="K39" s="3">
        <v>887.5</v>
      </c>
      <c r="L39" s="3">
        <v>1349.5</v>
      </c>
      <c r="M39" s="3">
        <v>10107</v>
      </c>
      <c r="N39" s="3">
        <v>5977.8</v>
      </c>
    </row>
    <row r="41" spans="2:14">
      <c r="D41" s="4"/>
    </row>
    <row r="42" spans="2:14">
      <c r="I42" s="4"/>
    </row>
    <row r="49" spans="3:4">
      <c r="C49" s="1"/>
      <c r="D49" s="1"/>
    </row>
    <row r="50" spans="3:4">
      <c r="C50" s="1"/>
      <c r="D50" s="1"/>
    </row>
    <row r="51" spans="3:4">
      <c r="C51" s="1"/>
      <c r="D51" s="1"/>
    </row>
    <row r="52" spans="3:4">
      <c r="C52" s="1"/>
      <c r="D52" s="1"/>
    </row>
    <row r="53" spans="3:4">
      <c r="C53" s="1"/>
      <c r="D53" s="1"/>
    </row>
    <row r="54" spans="3:4">
      <c r="C54" s="1"/>
      <c r="D54" s="1"/>
    </row>
    <row r="55" spans="3:4">
      <c r="C55" s="1"/>
      <c r="D55" s="1"/>
    </row>
    <row r="56" spans="3:4">
      <c r="C56" s="1"/>
      <c r="D56" s="1"/>
    </row>
    <row r="57" spans="3:4">
      <c r="C57" s="1"/>
      <c r="D57" s="1"/>
    </row>
    <row r="58" spans="3:4">
      <c r="C58" s="1"/>
      <c r="D58" s="1"/>
    </row>
    <row r="59" spans="3:4">
      <c r="C59" s="1"/>
      <c r="D59" s="1"/>
    </row>
    <row r="60" spans="3:4">
      <c r="C60" s="1"/>
      <c r="D60" s="1"/>
    </row>
    <row r="61" spans="3:4">
      <c r="C61" s="1"/>
      <c r="D61" s="1"/>
    </row>
    <row r="62" spans="3:4">
      <c r="C62" s="1"/>
      <c r="D62" s="1"/>
    </row>
    <row r="63" spans="3:4">
      <c r="C63" s="1"/>
      <c r="D63" s="1"/>
    </row>
    <row r="64" spans="3:4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</sheetData>
  <mergeCells count="1">
    <mergeCell ref="B3:F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6"/>
  <sheetViews>
    <sheetView zoomScaleNormal="100" workbookViewId="0">
      <pane xSplit="2" ySplit="4" topLeftCell="C5" activePane="bottomRight" state="frozen"/>
      <selection pane="topRight" activeCell="D1" sqref="D1"/>
      <selection pane="bottomLeft" activeCell="A6" sqref="A6"/>
      <selection pane="bottomRight" activeCell="J34" sqref="J34"/>
    </sheetView>
  </sheetViews>
  <sheetFormatPr defaultRowHeight="15"/>
  <cols>
    <col min="3" max="3" width="15.7109375" customWidth="1"/>
    <col min="4" max="4" width="17.7109375" customWidth="1"/>
    <col min="5" max="5" width="17.85546875" customWidth="1"/>
    <col min="6" max="6" width="16.85546875" customWidth="1"/>
    <col min="7" max="7" width="11" customWidth="1"/>
    <col min="8" max="8" width="14.42578125" customWidth="1"/>
    <col min="9" max="9" width="15.7109375" customWidth="1"/>
    <col min="10" max="10" width="16.7109375" customWidth="1"/>
    <col min="11" max="11" width="18.28515625" customWidth="1"/>
    <col min="12" max="13" width="14.42578125" customWidth="1"/>
    <col min="14" max="14" width="21.42578125" customWidth="1"/>
  </cols>
  <sheetData>
    <row r="1" spans="2:14">
      <c r="C1" s="85"/>
      <c r="D1" s="85"/>
    </row>
    <row r="2" spans="2:14">
      <c r="C2" s="162" t="s">
        <v>189</v>
      </c>
      <c r="D2" s="85"/>
    </row>
    <row r="3" spans="2:14">
      <c r="B3" s="184"/>
      <c r="C3" s="184"/>
      <c r="D3" s="184"/>
      <c r="E3" s="184"/>
      <c r="F3" s="184"/>
    </row>
    <row r="4" spans="2:14" ht="68.25" customHeight="1">
      <c r="B4" s="86"/>
      <c r="C4" s="89" t="s">
        <v>157</v>
      </c>
      <c r="D4" s="89" t="s">
        <v>158</v>
      </c>
      <c r="E4" s="89" t="s">
        <v>159</v>
      </c>
      <c r="F4" s="89" t="s">
        <v>160</v>
      </c>
      <c r="G4" s="89" t="s">
        <v>176</v>
      </c>
      <c r="H4" s="89" t="s">
        <v>177</v>
      </c>
      <c r="I4" s="89" t="s">
        <v>178</v>
      </c>
      <c r="J4" s="89" t="s">
        <v>179</v>
      </c>
      <c r="K4" s="89" t="s">
        <v>180</v>
      </c>
      <c r="L4" s="89" t="s">
        <v>181</v>
      </c>
      <c r="M4" s="89" t="s">
        <v>182</v>
      </c>
      <c r="N4" s="89" t="s">
        <v>183</v>
      </c>
    </row>
    <row r="5" spans="2:14">
      <c r="B5" s="99">
        <v>2006</v>
      </c>
      <c r="C5" s="3">
        <v>4255.312602961184</v>
      </c>
      <c r="D5" s="3"/>
      <c r="E5" s="3"/>
      <c r="F5" s="3"/>
      <c r="G5" s="2">
        <v>13090.3</v>
      </c>
      <c r="H5" s="2">
        <v>7412.6</v>
      </c>
      <c r="I5" s="2">
        <v>360987</v>
      </c>
      <c r="J5" s="2">
        <v>339620</v>
      </c>
      <c r="K5" s="2">
        <v>285.8</v>
      </c>
      <c r="L5" s="2">
        <v>1400.1</v>
      </c>
      <c r="M5" s="2"/>
      <c r="N5" s="2"/>
    </row>
    <row r="6" spans="2:14">
      <c r="B6" s="99">
        <v>2007</v>
      </c>
      <c r="C6" s="3">
        <v>5447.5096120364033</v>
      </c>
      <c r="D6" s="3"/>
      <c r="E6" s="3"/>
      <c r="F6" s="3"/>
      <c r="G6" s="2">
        <v>17544.400000000001</v>
      </c>
      <c r="H6" s="2">
        <v>9645.4</v>
      </c>
      <c r="I6" s="2">
        <v>361209</v>
      </c>
      <c r="J6" s="2">
        <v>345859</v>
      </c>
      <c r="K6" s="2">
        <v>381.6</v>
      </c>
      <c r="L6" s="2">
        <v>1916.4</v>
      </c>
      <c r="M6" s="2">
        <v>13723.4</v>
      </c>
      <c r="N6" s="2">
        <v>8614.7999999999993</v>
      </c>
    </row>
    <row r="7" spans="2:14">
      <c r="B7" s="99">
        <v>2008</v>
      </c>
      <c r="C7" s="3">
        <v>4951.613132586891</v>
      </c>
      <c r="D7" s="3">
        <f>'ბიზნეს სექტორი კვარტალური'!D13+'ბიზნეს სექტორი კვარტალური'!D14+'ბიზნეს სექტორი კვარტალური'!D15+'ბიზნეს სექტორი კვარტალური'!D16</f>
        <v>77061.578280000002</v>
      </c>
      <c r="E7" s="3">
        <f>'ბიზნეს სექტორი კვარტალური'!E13+'ბიზნეს სექტორი კვარტალური'!E14+'ბიზნეს სექტორი კვარტალური'!E15+'ბიზნეს სექტორი კვარტალური'!E16</f>
        <v>1524200</v>
      </c>
      <c r="F7" s="3">
        <f>'ბიზნეს სექტორი კვარტალური'!F13+'ბიზნეს სექტორი კვარტალური'!F14+'ბიზნეს სექტორი კვარტალური'!F15+'ბიზნეს სექტორი კვარტალური'!F16</f>
        <v>3350.3515543068906</v>
      </c>
      <c r="G7" s="2">
        <v>19650.7</v>
      </c>
      <c r="H7" s="2">
        <v>10248.4</v>
      </c>
      <c r="I7" s="2">
        <v>349250</v>
      </c>
      <c r="J7" s="2">
        <v>334286</v>
      </c>
      <c r="K7" s="2">
        <v>519.79999999999995</v>
      </c>
      <c r="L7" s="2">
        <v>2106.6</v>
      </c>
      <c r="M7" s="2">
        <v>15184.9</v>
      </c>
      <c r="N7" s="2">
        <v>10022.299999999999</v>
      </c>
    </row>
    <row r="8" spans="2:14">
      <c r="B8" s="99">
        <v>2009</v>
      </c>
      <c r="C8" s="3">
        <v>2342.8611945369735</v>
      </c>
      <c r="D8" s="3">
        <f>'ბიზნეს სექტორი კვარტალური'!D17+'ბიზნეს სექტორი კვარტალური'!D18+'ბიზნეს სექტორი კვარტალური'!D19+'ბიზნეს სექტორი კვარტალური'!D20</f>
        <v>148221.08672999998</v>
      </c>
      <c r="E8" s="3">
        <f>'ბიზნეს სექტორი კვარტალური'!E17+'ბიზნეს სექტორი კვარტალური'!E18+'ბიზნეს სექტორი კვარტალური'!E19+'ბიზნეს სექტორი კვარტალური'!E20</f>
        <v>1252799.9999999998</v>
      </c>
      <c r="F8" s="3">
        <f>'ბიზნეს სექტორი კვარტალური'!F17+'ბიზნეს სექტორი კვარტალური'!F18+'ბიზნეს სექტორი კვარტალური'!F19+'ბიზნეს სექტორი კვარტალური'!F20</f>
        <v>941.84010780697372</v>
      </c>
      <c r="G8" s="2">
        <v>20302.2</v>
      </c>
      <c r="H8" s="2">
        <v>11003.1</v>
      </c>
      <c r="I8" s="2">
        <v>387463</v>
      </c>
      <c r="J8" s="2">
        <v>369396</v>
      </c>
      <c r="K8" s="2">
        <v>538.1</v>
      </c>
      <c r="L8" s="2">
        <v>2419</v>
      </c>
      <c r="M8" s="2">
        <v>15003.9</v>
      </c>
      <c r="N8" s="2">
        <v>9565.2999999999993</v>
      </c>
    </row>
    <row r="9" spans="2:14">
      <c r="B9" s="99">
        <v>2010</v>
      </c>
      <c r="C9" s="3">
        <v>4477.6848877481243</v>
      </c>
      <c r="D9" s="3">
        <f>'ბიზნეს სექტორი კვარტალური'!D21+'ბიზნეს სექტორი კვარტალური'!D22+'ბიზნეს სექტორი კვარტალური'!D23+'ბიზნეს სექტორი კვარტალური'!D24</f>
        <v>123341.65057</v>
      </c>
      <c r="E9" s="3">
        <f>'ბიზნეს სექტორი კვარტალური'!E21+'ბიზნეს სექტორი კვარტალური'!E22+'ბიზნეს სექტორი კვარტალური'!E23+'ბიზნეს სექტორი კვარტალური'!E24</f>
        <v>1540799.9999999998</v>
      </c>
      <c r="F9" s="3">
        <f>'ბიზნეს სექტორი კვარტალური'!F21+'ბიზნეს სექტორი კვარტალური'!F22+'ბიზნეს სექტორი კვარტალური'!F23+'ბიზნეს სექტორი კვარტალური'!F24</f>
        <v>2813.5432371781244</v>
      </c>
      <c r="G9" s="2">
        <v>24400.7</v>
      </c>
      <c r="H9" s="2">
        <v>13303.7</v>
      </c>
      <c r="I9" s="2">
        <v>397806</v>
      </c>
      <c r="J9" s="2">
        <v>380709</v>
      </c>
      <c r="K9" s="2">
        <v>592.70000000000005</v>
      </c>
      <c r="L9" s="2">
        <v>2741</v>
      </c>
      <c r="M9" s="2">
        <v>18545.8</v>
      </c>
      <c r="N9" s="2">
        <v>11805.7</v>
      </c>
    </row>
    <row r="10" spans="2:14">
      <c r="B10" s="99">
        <v>2011</v>
      </c>
      <c r="C10" s="3">
        <v>6368.0046304216276</v>
      </c>
      <c r="D10" s="3">
        <f>'ბიზნეს სექტორი კვარტალური'!D25+'ბიზნეს სექტორი კვარტალური'!D26+'ბიზნეს სექტორი კვარტალური'!D27+'ბიზნეს სექტორი კვარტალური'!D28</f>
        <v>193745.31652000002</v>
      </c>
      <c r="E10" s="3">
        <f>'ბიზნეს სექტორი კვარტალური'!E25+'ბიზნეს სექტორი კვარტალური'!E26+'ბიზნეს სექტორი კვარტალური'!E27+'ბიზნეს სექტორი კვარტალური'!E28</f>
        <v>1675300</v>
      </c>
      <c r="F10" s="3">
        <f>'ბიზნეს სექტორი კვარტალური'!F25+'ბიზნეს სექტორი კვარტალური'!F26+'ბიზნეს სექტორი კვარტალური'!F27+'ბიზნეს სექტორი კვარტალური'!F28</f>
        <v>4498.959313901627</v>
      </c>
      <c r="G10" s="2">
        <v>36726.199999999997</v>
      </c>
      <c r="H10" s="2">
        <v>19239.900000000001</v>
      </c>
      <c r="I10" s="2">
        <v>503236</v>
      </c>
      <c r="J10" s="2">
        <v>482254</v>
      </c>
      <c r="K10" s="2">
        <v>622.6</v>
      </c>
      <c r="L10" s="2">
        <v>3636.9</v>
      </c>
      <c r="M10" s="2">
        <v>28502.5</v>
      </c>
      <c r="N10" s="2">
        <v>18637.2</v>
      </c>
    </row>
    <row r="11" spans="2:14">
      <c r="B11" s="99">
        <v>2012</v>
      </c>
      <c r="C11" s="3">
        <v>7575.3920410728188</v>
      </c>
      <c r="D11" s="3">
        <f>'ბიზნეს სექტორი კვარტალური'!D29+'ბიზნეს სექტორი კვარტალური'!D30+'ბიზნეს სექტორი კვარტალური'!D31+'ბიზნეს სექტორი კვარტალური'!D32</f>
        <v>417646.22062000004</v>
      </c>
      <c r="E11" s="3">
        <f>'ბიზნეს სექტორი კვარტალური'!E29+'ბიზნეს სექტორი კვარტალური'!E30+'ბიზნეს სექტორი კვარტალური'!E31+'ბიზნეს სექტორი კვარტალური'!E32</f>
        <v>1498500</v>
      </c>
      <c r="F11" s="3">
        <f>'ბიზნეს სექტორი კვარტალური'!F29+'ბიზნეს სექტორი კვარტალური'!F30+'ბიზნეს სექტორი კვარტალური'!F31+'ბიზნეს სექტორი კვარტალური'!F32</f>
        <v>5659.2458204528175</v>
      </c>
      <c r="G11" s="2">
        <v>42048</v>
      </c>
      <c r="H11" s="2">
        <v>23096</v>
      </c>
      <c r="I11" s="2">
        <v>534397</v>
      </c>
      <c r="J11" s="2">
        <v>514387</v>
      </c>
      <c r="K11" s="2">
        <v>714.3</v>
      </c>
      <c r="L11" s="2">
        <v>4446.6000000000004</v>
      </c>
      <c r="M11" s="2">
        <v>32357</v>
      </c>
      <c r="N11" s="2">
        <v>20595.3</v>
      </c>
    </row>
    <row r="12" spans="2:14">
      <c r="B12" s="99">
        <v>2013</v>
      </c>
      <c r="C12" s="3">
        <v>6652.9117912514321</v>
      </c>
      <c r="D12" s="3">
        <f>'ბიზნეს სექტორი კვარტალური'!D33+'ბიზნეს სექტორი კვარტალური'!D34+'ბიზნეს სექტორი კვარტალური'!D35+'ბიზნეს სექტორი კვარტალური'!D36</f>
        <v>222924.63576</v>
      </c>
      <c r="E12" s="3">
        <f>'ბიზნეს სექტორი კვარტალური'!E33+'ბიზნეს სექტორი კვარტალური'!E34+'ბიზნეს სექტორი კვარტალური'!E35+'ბიზნეს სექტორი კვარტალური'!E36</f>
        <v>1140600</v>
      </c>
      <c r="F12" s="3">
        <f>'ბიზნეს სექტორი კვარტალური'!F33+'ბიზნეს სექტორი კვარტალური'!F34+'ბიზნეს სექტორი კვარტალური'!F35+'ბიზნეს სექტორი კვარტალური'!F36</f>
        <v>5289.3871554914322</v>
      </c>
      <c r="G12" s="2">
        <v>44327.9</v>
      </c>
      <c r="H12" s="2">
        <v>23553.599999999999</v>
      </c>
      <c r="I12" s="2">
        <v>550885</v>
      </c>
      <c r="J12" s="2">
        <v>532787</v>
      </c>
      <c r="K12" s="2">
        <v>760.1</v>
      </c>
      <c r="L12" s="2">
        <v>4907.2</v>
      </c>
      <c r="M12" s="2">
        <v>33316.199999999997</v>
      </c>
      <c r="N12" s="2">
        <v>22136.9</v>
      </c>
    </row>
    <row r="13" spans="2:14">
      <c r="C13" s="1"/>
      <c r="D13" s="1"/>
    </row>
    <row r="14" spans="2:14">
      <c r="C14" s="1"/>
      <c r="D14" s="1"/>
    </row>
    <row r="15" spans="2:14">
      <c r="C15" s="1"/>
      <c r="D15" s="1"/>
    </row>
    <row r="16" spans="2:14">
      <c r="C16" s="1"/>
      <c r="D16" s="1"/>
    </row>
    <row r="17" spans="3:4">
      <c r="C17" s="1"/>
      <c r="D17" s="1"/>
    </row>
    <row r="18" spans="3:4">
      <c r="C18" s="1"/>
      <c r="D18" s="1"/>
    </row>
    <row r="19" spans="3:4">
      <c r="C19" s="1"/>
      <c r="D19" s="1"/>
    </row>
    <row r="20" spans="3:4">
      <c r="C20" s="1"/>
      <c r="D20" s="1"/>
    </row>
    <row r="21" spans="3:4">
      <c r="C21" s="1"/>
      <c r="D21" s="1"/>
    </row>
    <row r="22" spans="3:4">
      <c r="C22" s="1"/>
      <c r="D22" s="1"/>
    </row>
    <row r="23" spans="3:4">
      <c r="C23" s="1"/>
      <c r="D23" s="1"/>
    </row>
    <row r="24" spans="3:4">
      <c r="C24" s="1"/>
      <c r="D24" s="1"/>
    </row>
    <row r="25" spans="3:4">
      <c r="C25" s="1"/>
      <c r="D25" s="1"/>
    </row>
    <row r="26" spans="3:4">
      <c r="C26" s="1"/>
      <c r="D26" s="1"/>
    </row>
    <row r="27" spans="3:4">
      <c r="C27" s="1"/>
      <c r="D27" s="1"/>
    </row>
    <row r="28" spans="3:4">
      <c r="C28" s="1"/>
      <c r="D28" s="1"/>
    </row>
    <row r="29" spans="3:4">
      <c r="C29" s="1"/>
      <c r="D29" s="1"/>
    </row>
    <row r="30" spans="3:4">
      <c r="C30" s="1"/>
      <c r="D30" s="1"/>
    </row>
    <row r="31" spans="3:4">
      <c r="C31" s="1"/>
      <c r="D31" s="1"/>
    </row>
    <row r="32" spans="3:4">
      <c r="C32" s="1"/>
      <c r="D32" s="1"/>
    </row>
    <row r="33" spans="3:4">
      <c r="C33" s="1"/>
      <c r="D33" s="1"/>
    </row>
    <row r="34" spans="3:4">
      <c r="C34" s="1"/>
      <c r="D34" s="1"/>
    </row>
    <row r="35" spans="3:4">
      <c r="C35" s="1"/>
      <c r="D35" s="1"/>
    </row>
    <row r="36" spans="3:4">
      <c r="C36" s="1"/>
      <c r="D36" s="1"/>
    </row>
    <row r="37" spans="3:4">
      <c r="C37" s="1"/>
      <c r="D37" s="1"/>
    </row>
    <row r="38" spans="3:4">
      <c r="C38" s="1"/>
      <c r="D38" s="1"/>
    </row>
    <row r="39" spans="3:4">
      <c r="C39" s="1"/>
      <c r="D39" s="1"/>
    </row>
    <row r="40" spans="3:4">
      <c r="C40" s="1"/>
      <c r="D40" s="1"/>
    </row>
    <row r="41" spans="3:4">
      <c r="C41" s="1"/>
      <c r="D41" s="1"/>
    </row>
    <row r="42" spans="3:4">
      <c r="C42" s="1"/>
      <c r="D42" s="1"/>
    </row>
    <row r="43" spans="3:4">
      <c r="C43" s="1"/>
      <c r="D43" s="1"/>
    </row>
    <row r="44" spans="3:4">
      <c r="C44" s="1"/>
      <c r="D44" s="1"/>
    </row>
    <row r="45" spans="3:4">
      <c r="C45" s="1"/>
      <c r="D45" s="1"/>
    </row>
    <row r="46" spans="3:4">
      <c r="C46" s="1"/>
      <c r="D46" s="1"/>
    </row>
  </sheetData>
  <mergeCells count="1">
    <mergeCell ref="B3:F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1"/>
  <sheetViews>
    <sheetView workbookViewId="0">
      <selection activeCell="J29" sqref="J29:K29"/>
    </sheetView>
  </sheetViews>
  <sheetFormatPr defaultRowHeight="15"/>
  <cols>
    <col min="2" max="2" width="13.42578125" customWidth="1"/>
    <col min="3" max="3" width="11.85546875" customWidth="1"/>
    <col min="4" max="5" width="14" customWidth="1"/>
    <col min="6" max="7" width="11.42578125" customWidth="1"/>
    <col min="8" max="8" width="16.7109375" customWidth="1"/>
  </cols>
  <sheetData>
    <row r="2" spans="1:8">
      <c r="C2" s="82" t="s">
        <v>190</v>
      </c>
    </row>
    <row r="3" spans="1:8" ht="21" thickBot="1">
      <c r="A3" s="6"/>
    </row>
    <row r="4" spans="1:8" ht="23.25" customHeight="1">
      <c r="B4" s="165"/>
      <c r="C4" s="185" t="s">
        <v>23</v>
      </c>
      <c r="D4" s="186"/>
      <c r="E4" s="187"/>
      <c r="F4" s="147" t="s">
        <v>26</v>
      </c>
      <c r="G4" s="148"/>
      <c r="H4" s="149"/>
    </row>
    <row r="5" spans="1:8" ht="27.75" customHeight="1">
      <c r="B5" s="166"/>
      <c r="C5" s="79" t="s">
        <v>20</v>
      </c>
      <c r="D5" s="72" t="s">
        <v>21</v>
      </c>
      <c r="E5" s="78" t="s">
        <v>22</v>
      </c>
      <c r="F5" s="79" t="s">
        <v>20</v>
      </c>
      <c r="G5" s="72" t="s">
        <v>24</v>
      </c>
      <c r="H5" s="78" t="s">
        <v>25</v>
      </c>
    </row>
    <row r="6" spans="1:8" ht="20.25" customHeight="1">
      <c r="B6" s="143">
        <v>2000</v>
      </c>
      <c r="C6" s="115">
        <v>10.345919654174637</v>
      </c>
      <c r="D6" s="5">
        <v>9.6593173271832722</v>
      </c>
      <c r="E6" s="74">
        <v>10.98392894280377</v>
      </c>
      <c r="F6" s="115">
        <v>10.345919654174637</v>
      </c>
      <c r="G6" s="5">
        <v>18.418987240688338</v>
      </c>
      <c r="H6" s="74">
        <v>3.8955260525187789</v>
      </c>
    </row>
    <row r="7" spans="1:8" ht="20.25" customHeight="1">
      <c r="B7" s="143">
        <v>2001</v>
      </c>
      <c r="C7" s="115">
        <v>11.14775015993739</v>
      </c>
      <c r="D7" s="5">
        <v>10.65749795079245</v>
      </c>
      <c r="E7" s="74">
        <v>11.604854825122036</v>
      </c>
      <c r="F7" s="115">
        <v>11.14775015993739</v>
      </c>
      <c r="G7" s="5">
        <v>22.25267646823167</v>
      </c>
      <c r="H7" s="74">
        <v>2.7488884569713647</v>
      </c>
    </row>
    <row r="8" spans="1:8" ht="20.25" customHeight="1">
      <c r="B8" s="143">
        <v>2002</v>
      </c>
      <c r="C8" s="115">
        <v>12.594073464290304</v>
      </c>
      <c r="D8" s="5">
        <v>11.010384268753945</v>
      </c>
      <c r="E8" s="74">
        <v>14.013683665846118</v>
      </c>
      <c r="F8" s="115">
        <v>12.594073464290304</v>
      </c>
      <c r="G8" s="5">
        <v>24.229649569661998</v>
      </c>
      <c r="H8" s="74">
        <v>3.8562116823256374</v>
      </c>
    </row>
    <row r="9" spans="1:8" ht="20.25" customHeight="1">
      <c r="B9" s="143">
        <v>2003</v>
      </c>
      <c r="C9" s="115">
        <v>11.501127987155261</v>
      </c>
      <c r="D9" s="5">
        <v>11.531332301285662</v>
      </c>
      <c r="E9" s="74">
        <v>11.474086092683736</v>
      </c>
      <c r="F9" s="115">
        <v>11.501127987155261</v>
      </c>
      <c r="G9" s="5">
        <v>22.070646710768678</v>
      </c>
      <c r="H9" s="74">
        <v>4.0761329424501609</v>
      </c>
    </row>
    <row r="10" spans="1:8" ht="20.25" customHeight="1">
      <c r="B10" s="143">
        <v>2004</v>
      </c>
      <c r="C10" s="115">
        <v>12.62374628920162</v>
      </c>
      <c r="D10" s="5">
        <v>11.781608036430333</v>
      </c>
      <c r="E10" s="74">
        <v>13.388432040382622</v>
      </c>
      <c r="F10" s="115">
        <v>12.62374628920162</v>
      </c>
      <c r="G10" s="5">
        <v>24.25770162019348</v>
      </c>
      <c r="H10" s="74">
        <v>4.2346668618824603</v>
      </c>
    </row>
    <row r="11" spans="1:8" ht="20.25" customHeight="1">
      <c r="B11" s="143">
        <v>2005</v>
      </c>
      <c r="C11" s="115">
        <v>13.8003729443732</v>
      </c>
      <c r="D11" s="5">
        <v>12.648899009556015</v>
      </c>
      <c r="E11" s="74">
        <v>14.818007467581898</v>
      </c>
      <c r="F11" s="115">
        <v>13.8003729443732</v>
      </c>
      <c r="G11" s="5">
        <v>26.277161805919103</v>
      </c>
      <c r="H11" s="74">
        <v>4.9555498459420955</v>
      </c>
    </row>
    <row r="12" spans="1:8" ht="20.25" customHeight="1">
      <c r="B12" s="143">
        <v>2006</v>
      </c>
      <c r="C12" s="115">
        <v>13.577621181065469</v>
      </c>
      <c r="D12" s="5">
        <v>11.659104747246101</v>
      </c>
      <c r="E12" s="74">
        <v>15.231527871905461</v>
      </c>
      <c r="F12" s="115">
        <v>13.577621181065469</v>
      </c>
      <c r="G12" s="5">
        <v>26.061453172717471</v>
      </c>
      <c r="H12" s="74">
        <v>4.8488351922813884</v>
      </c>
    </row>
    <row r="13" spans="1:8" ht="20.25" customHeight="1">
      <c r="B13" s="143">
        <v>2007</v>
      </c>
      <c r="C13" s="146">
        <v>13.27875321592186</v>
      </c>
      <c r="D13" s="10">
        <v>12.5668419702984</v>
      </c>
      <c r="E13" s="75">
        <v>13.922859587787114</v>
      </c>
      <c r="F13" s="115">
        <v>13.27875321592186</v>
      </c>
      <c r="G13" s="5">
        <v>23.916435692657434</v>
      </c>
      <c r="H13" s="74">
        <v>5.3512806329096518</v>
      </c>
    </row>
    <row r="14" spans="1:8" ht="20.25" customHeight="1">
      <c r="B14" s="143">
        <v>2008</v>
      </c>
      <c r="C14" s="146">
        <v>16.468887991374441</v>
      </c>
      <c r="D14" s="10">
        <v>16.119048417513977</v>
      </c>
      <c r="E14" s="75">
        <v>16.771662350024606</v>
      </c>
      <c r="F14" s="115">
        <v>16.468887991374441</v>
      </c>
      <c r="G14" s="5">
        <v>28.853463304961984</v>
      </c>
      <c r="H14" s="74">
        <v>7.0547361968963145</v>
      </c>
    </row>
    <row r="15" spans="1:8" ht="20.25" customHeight="1">
      <c r="B15" s="144">
        <v>2009</v>
      </c>
      <c r="C15" s="146">
        <v>16.850474725814099</v>
      </c>
      <c r="D15" s="10">
        <v>15.416223956559186</v>
      </c>
      <c r="E15" s="75">
        <v>18.082787935903617</v>
      </c>
      <c r="F15" s="115">
        <v>16.850474725814099</v>
      </c>
      <c r="G15" s="5">
        <v>28.819326076071466</v>
      </c>
      <c r="H15" s="74">
        <v>7.8117549456068369</v>
      </c>
    </row>
    <row r="16" spans="1:8" ht="20.25" customHeight="1">
      <c r="B16" s="144">
        <v>2010</v>
      </c>
      <c r="C16" s="115">
        <v>16.291481159054545</v>
      </c>
      <c r="D16" s="5">
        <v>14.453210833853367</v>
      </c>
      <c r="E16" s="74">
        <v>17.900774308697013</v>
      </c>
      <c r="F16" s="115">
        <v>16.291481159054545</v>
      </c>
      <c r="G16" s="5">
        <v>27.197047937782383</v>
      </c>
      <c r="H16" s="74">
        <v>7.8643113864388496</v>
      </c>
    </row>
    <row r="17" spans="2:8" ht="20.25" customHeight="1">
      <c r="B17" s="144">
        <v>2011</v>
      </c>
      <c r="C17" s="115">
        <v>15.061703172632129</v>
      </c>
      <c r="D17" s="5">
        <v>13.139992304835069</v>
      </c>
      <c r="E17" s="74">
        <v>16.747715485541978</v>
      </c>
      <c r="F17" s="115">
        <v>15.061703172632129</v>
      </c>
      <c r="G17" s="5">
        <v>26.452766024236446</v>
      </c>
      <c r="H17" s="74">
        <v>6.5219849591720784</v>
      </c>
    </row>
    <row r="18" spans="2:8" ht="20.25" customHeight="1">
      <c r="B18" s="144">
        <v>2012</v>
      </c>
      <c r="C18" s="115">
        <v>15.034297633797483</v>
      </c>
      <c r="D18" s="5">
        <v>13.803608440220854</v>
      </c>
      <c r="E18" s="74">
        <v>16.112818850819778</v>
      </c>
      <c r="F18" s="115">
        <v>15.034297633797483</v>
      </c>
      <c r="G18" s="5">
        <v>26.237104905972171</v>
      </c>
      <c r="H18" s="74">
        <v>7.0350866864820674</v>
      </c>
    </row>
    <row r="19" spans="2:8" ht="20.25" customHeight="1" thickBot="1">
      <c r="B19" s="145">
        <v>2013</v>
      </c>
      <c r="C19" s="116">
        <v>14.6</v>
      </c>
      <c r="D19" s="76">
        <v>12.325418415920277</v>
      </c>
      <c r="E19" s="77">
        <v>16.483230159328428</v>
      </c>
      <c r="F19" s="116">
        <v>14.563156645397513</v>
      </c>
      <c r="G19" s="76">
        <v>25.605631870208605</v>
      </c>
      <c r="H19" s="77">
        <v>6.4542036278439934</v>
      </c>
    </row>
    <row r="52" spans="2:11" ht="18">
      <c r="B52" s="7" t="s">
        <v>50</v>
      </c>
    </row>
    <row r="54" spans="2:11">
      <c r="B54" s="2"/>
      <c r="C54" s="11" t="s">
        <v>27</v>
      </c>
      <c r="D54" s="11" t="s">
        <v>28</v>
      </c>
      <c r="E54" s="11" t="s">
        <v>29</v>
      </c>
      <c r="F54" s="11" t="s">
        <v>30</v>
      </c>
      <c r="G54" s="11" t="s">
        <v>31</v>
      </c>
      <c r="H54" s="11" t="s">
        <v>32</v>
      </c>
      <c r="I54" s="11" t="s">
        <v>33</v>
      </c>
      <c r="J54" s="11" t="s">
        <v>34</v>
      </c>
      <c r="K54" s="11" t="s">
        <v>35</v>
      </c>
    </row>
    <row r="55" spans="2:11">
      <c r="B55" s="9" t="s">
        <v>36</v>
      </c>
      <c r="C55" s="12">
        <v>-36.905780604514455</v>
      </c>
      <c r="D55" s="12">
        <v>-32.202987722854189</v>
      </c>
      <c r="E55" s="12">
        <v>-25.04554458482118</v>
      </c>
      <c r="F55" s="12">
        <v>-19.582218472584177</v>
      </c>
      <c r="G55" s="12">
        <v>-17.899585986314946</v>
      </c>
      <c r="H55" s="12">
        <v>-15.116826407676115</v>
      </c>
      <c r="I55" s="12">
        <v>-10.747928723309688</v>
      </c>
      <c r="J55" s="12">
        <v>-5.8119994584466701</v>
      </c>
      <c r="K55" s="12">
        <v>-0.81874341458031352</v>
      </c>
    </row>
    <row r="56" spans="2:11">
      <c r="B56" s="9" t="s">
        <v>55</v>
      </c>
      <c r="C56" s="5">
        <v>43.043782763921115</v>
      </c>
      <c r="D56" s="5">
        <v>33.75730453206031</v>
      </c>
      <c r="E56" s="5">
        <v>25.655982091440592</v>
      </c>
      <c r="F56" s="5">
        <v>20.034353022160246</v>
      </c>
      <c r="G56" s="5">
        <v>16.083908186748832</v>
      </c>
      <c r="H56" s="5">
        <v>13.291555483771877</v>
      </c>
      <c r="I56" s="5">
        <v>7.8922415102893249</v>
      </c>
      <c r="J56" s="5">
        <v>5.3588150731322273</v>
      </c>
      <c r="K56" s="5">
        <v>1.3973377319384901</v>
      </c>
    </row>
    <row r="58" spans="2:11">
      <c r="B58" s="2"/>
      <c r="C58" s="2" t="str">
        <f>C54</f>
        <v>15-19</v>
      </c>
      <c r="D58" s="2" t="str">
        <f t="shared" ref="D58:K58" si="0">D54</f>
        <v>20-24</v>
      </c>
      <c r="E58" s="2" t="str">
        <f t="shared" si="0"/>
        <v>25-29</v>
      </c>
      <c r="F58" s="2" t="str">
        <f t="shared" si="0"/>
        <v>30-34</v>
      </c>
      <c r="G58" s="2" t="str">
        <f t="shared" si="0"/>
        <v>35-39</v>
      </c>
      <c r="H58" s="2" t="str">
        <f t="shared" si="0"/>
        <v>40-44</v>
      </c>
      <c r="I58" s="2" t="str">
        <f t="shared" si="0"/>
        <v>55-59</v>
      </c>
      <c r="J58" s="2" t="str">
        <f t="shared" si="0"/>
        <v>60-64</v>
      </c>
      <c r="K58" s="2" t="str">
        <f t="shared" si="0"/>
        <v>65+</v>
      </c>
    </row>
    <row r="59" spans="2:11">
      <c r="B59" s="3" t="str">
        <f>B55</f>
        <v>2012 წ</v>
      </c>
      <c r="C59" s="3">
        <f>-C55</f>
        <v>36.905780604514455</v>
      </c>
      <c r="D59" s="3">
        <f t="shared" ref="D59:K59" si="1">-D55</f>
        <v>32.202987722854189</v>
      </c>
      <c r="E59" s="3">
        <f t="shared" si="1"/>
        <v>25.04554458482118</v>
      </c>
      <c r="F59" s="3">
        <f t="shared" si="1"/>
        <v>19.582218472584177</v>
      </c>
      <c r="G59" s="3">
        <f t="shared" si="1"/>
        <v>17.899585986314946</v>
      </c>
      <c r="H59" s="3">
        <f t="shared" si="1"/>
        <v>15.116826407676115</v>
      </c>
      <c r="I59" s="3">
        <f t="shared" si="1"/>
        <v>10.747928723309688</v>
      </c>
      <c r="J59" s="3">
        <f t="shared" si="1"/>
        <v>5.8119994584466701</v>
      </c>
      <c r="K59" s="3">
        <f t="shared" si="1"/>
        <v>0.81874341458031352</v>
      </c>
    </row>
    <row r="60" spans="2:11">
      <c r="B60" s="3" t="str">
        <f>B56</f>
        <v>2013 წ</v>
      </c>
      <c r="C60" s="3">
        <v>43.043782763921115</v>
      </c>
      <c r="D60" s="3">
        <v>33.75730453206031</v>
      </c>
      <c r="E60" s="3">
        <v>25.655982091440592</v>
      </c>
      <c r="F60" s="3">
        <v>20.034353022160246</v>
      </c>
      <c r="G60" s="3">
        <v>16.083908186748832</v>
      </c>
      <c r="H60" s="3">
        <v>13.291555483771877</v>
      </c>
      <c r="I60" s="3">
        <v>7.8922415102893249</v>
      </c>
      <c r="J60" s="3">
        <v>5.3588150731322273</v>
      </c>
      <c r="K60" s="3">
        <v>1.3973377319384901</v>
      </c>
    </row>
    <row r="61" spans="2:11">
      <c r="B61" s="2"/>
      <c r="C61" s="2"/>
      <c r="D61" s="2"/>
      <c r="E61" s="2"/>
      <c r="F61" s="2"/>
      <c r="G61" s="2"/>
      <c r="H61" s="2"/>
      <c r="I61" s="2"/>
      <c r="J61" s="2"/>
      <c r="K61" s="2"/>
    </row>
  </sheetData>
  <mergeCells count="1">
    <mergeCell ref="C4:E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zoomScaleNormal="100" workbookViewId="0">
      <selection activeCell="I25" sqref="I25"/>
    </sheetView>
  </sheetViews>
  <sheetFormatPr defaultRowHeight="13.5"/>
  <cols>
    <col min="1" max="1" width="7.140625" style="100" customWidth="1"/>
    <col min="2" max="4" width="17.5703125" style="100" customWidth="1"/>
    <col min="5" max="5" width="17.5703125" style="114" customWidth="1"/>
    <col min="6" max="7" width="17.5703125" style="100" customWidth="1"/>
    <col min="8" max="256" width="9.140625" style="100"/>
    <col min="257" max="257" width="7.140625" style="100" customWidth="1"/>
    <col min="258" max="263" width="17.5703125" style="100" customWidth="1"/>
    <col min="264" max="512" width="9.140625" style="100"/>
    <col min="513" max="513" width="7.140625" style="100" customWidth="1"/>
    <col min="514" max="519" width="17.5703125" style="100" customWidth="1"/>
    <col min="520" max="768" width="9.140625" style="100"/>
    <col min="769" max="769" width="7.140625" style="100" customWidth="1"/>
    <col min="770" max="775" width="17.5703125" style="100" customWidth="1"/>
    <col min="776" max="1024" width="9.140625" style="100"/>
    <col min="1025" max="1025" width="7.140625" style="100" customWidth="1"/>
    <col min="1026" max="1031" width="17.5703125" style="100" customWidth="1"/>
    <col min="1032" max="1280" width="9.140625" style="100"/>
    <col min="1281" max="1281" width="7.140625" style="100" customWidth="1"/>
    <col min="1282" max="1287" width="17.5703125" style="100" customWidth="1"/>
    <col min="1288" max="1536" width="9.140625" style="100"/>
    <col min="1537" max="1537" width="7.140625" style="100" customWidth="1"/>
    <col min="1538" max="1543" width="17.5703125" style="100" customWidth="1"/>
    <col min="1544" max="1792" width="9.140625" style="100"/>
    <col min="1793" max="1793" width="7.140625" style="100" customWidth="1"/>
    <col min="1794" max="1799" width="17.5703125" style="100" customWidth="1"/>
    <col min="1800" max="2048" width="9.140625" style="100"/>
    <col min="2049" max="2049" width="7.140625" style="100" customWidth="1"/>
    <col min="2050" max="2055" width="17.5703125" style="100" customWidth="1"/>
    <col min="2056" max="2304" width="9.140625" style="100"/>
    <col min="2305" max="2305" width="7.140625" style="100" customWidth="1"/>
    <col min="2306" max="2311" width="17.5703125" style="100" customWidth="1"/>
    <col min="2312" max="2560" width="9.140625" style="100"/>
    <col min="2561" max="2561" width="7.140625" style="100" customWidth="1"/>
    <col min="2562" max="2567" width="17.5703125" style="100" customWidth="1"/>
    <col min="2568" max="2816" width="9.140625" style="100"/>
    <col min="2817" max="2817" width="7.140625" style="100" customWidth="1"/>
    <col min="2818" max="2823" width="17.5703125" style="100" customWidth="1"/>
    <col min="2824" max="3072" width="9.140625" style="100"/>
    <col min="3073" max="3073" width="7.140625" style="100" customWidth="1"/>
    <col min="3074" max="3079" width="17.5703125" style="100" customWidth="1"/>
    <col min="3080" max="3328" width="9.140625" style="100"/>
    <col min="3329" max="3329" width="7.140625" style="100" customWidth="1"/>
    <col min="3330" max="3335" width="17.5703125" style="100" customWidth="1"/>
    <col min="3336" max="3584" width="9.140625" style="100"/>
    <col min="3585" max="3585" width="7.140625" style="100" customWidth="1"/>
    <col min="3586" max="3591" width="17.5703125" style="100" customWidth="1"/>
    <col min="3592" max="3840" width="9.140625" style="100"/>
    <col min="3841" max="3841" width="7.140625" style="100" customWidth="1"/>
    <col min="3842" max="3847" width="17.5703125" style="100" customWidth="1"/>
    <col min="3848" max="4096" width="9.140625" style="100"/>
    <col min="4097" max="4097" width="7.140625" style="100" customWidth="1"/>
    <col min="4098" max="4103" width="17.5703125" style="100" customWidth="1"/>
    <col min="4104" max="4352" width="9.140625" style="100"/>
    <col min="4353" max="4353" width="7.140625" style="100" customWidth="1"/>
    <col min="4354" max="4359" width="17.5703125" style="100" customWidth="1"/>
    <col min="4360" max="4608" width="9.140625" style="100"/>
    <col min="4609" max="4609" width="7.140625" style="100" customWidth="1"/>
    <col min="4610" max="4615" width="17.5703125" style="100" customWidth="1"/>
    <col min="4616" max="4864" width="9.140625" style="100"/>
    <col min="4865" max="4865" width="7.140625" style="100" customWidth="1"/>
    <col min="4866" max="4871" width="17.5703125" style="100" customWidth="1"/>
    <col min="4872" max="5120" width="9.140625" style="100"/>
    <col min="5121" max="5121" width="7.140625" style="100" customWidth="1"/>
    <col min="5122" max="5127" width="17.5703125" style="100" customWidth="1"/>
    <col min="5128" max="5376" width="9.140625" style="100"/>
    <col min="5377" max="5377" width="7.140625" style="100" customWidth="1"/>
    <col min="5378" max="5383" width="17.5703125" style="100" customWidth="1"/>
    <col min="5384" max="5632" width="9.140625" style="100"/>
    <col min="5633" max="5633" width="7.140625" style="100" customWidth="1"/>
    <col min="5634" max="5639" width="17.5703125" style="100" customWidth="1"/>
    <col min="5640" max="5888" width="9.140625" style="100"/>
    <col min="5889" max="5889" width="7.140625" style="100" customWidth="1"/>
    <col min="5890" max="5895" width="17.5703125" style="100" customWidth="1"/>
    <col min="5896" max="6144" width="9.140625" style="100"/>
    <col min="6145" max="6145" width="7.140625" style="100" customWidth="1"/>
    <col min="6146" max="6151" width="17.5703125" style="100" customWidth="1"/>
    <col min="6152" max="6400" width="9.140625" style="100"/>
    <col min="6401" max="6401" width="7.140625" style="100" customWidth="1"/>
    <col min="6402" max="6407" width="17.5703125" style="100" customWidth="1"/>
    <col min="6408" max="6656" width="9.140625" style="100"/>
    <col min="6657" max="6657" width="7.140625" style="100" customWidth="1"/>
    <col min="6658" max="6663" width="17.5703125" style="100" customWidth="1"/>
    <col min="6664" max="6912" width="9.140625" style="100"/>
    <col min="6913" max="6913" width="7.140625" style="100" customWidth="1"/>
    <col min="6914" max="6919" width="17.5703125" style="100" customWidth="1"/>
    <col min="6920" max="7168" width="9.140625" style="100"/>
    <col min="7169" max="7169" width="7.140625" style="100" customWidth="1"/>
    <col min="7170" max="7175" width="17.5703125" style="100" customWidth="1"/>
    <col min="7176" max="7424" width="9.140625" style="100"/>
    <col min="7425" max="7425" width="7.140625" style="100" customWidth="1"/>
    <col min="7426" max="7431" width="17.5703125" style="100" customWidth="1"/>
    <col min="7432" max="7680" width="9.140625" style="100"/>
    <col min="7681" max="7681" width="7.140625" style="100" customWidth="1"/>
    <col min="7682" max="7687" width="17.5703125" style="100" customWidth="1"/>
    <col min="7688" max="7936" width="9.140625" style="100"/>
    <col min="7937" max="7937" width="7.140625" style="100" customWidth="1"/>
    <col min="7938" max="7943" width="17.5703125" style="100" customWidth="1"/>
    <col min="7944" max="8192" width="9.140625" style="100"/>
    <col min="8193" max="8193" width="7.140625" style="100" customWidth="1"/>
    <col min="8194" max="8199" width="17.5703125" style="100" customWidth="1"/>
    <col min="8200" max="8448" width="9.140625" style="100"/>
    <col min="8449" max="8449" width="7.140625" style="100" customWidth="1"/>
    <col min="8450" max="8455" width="17.5703125" style="100" customWidth="1"/>
    <col min="8456" max="8704" width="9.140625" style="100"/>
    <col min="8705" max="8705" width="7.140625" style="100" customWidth="1"/>
    <col min="8706" max="8711" width="17.5703125" style="100" customWidth="1"/>
    <col min="8712" max="8960" width="9.140625" style="100"/>
    <col min="8961" max="8961" width="7.140625" style="100" customWidth="1"/>
    <col min="8962" max="8967" width="17.5703125" style="100" customWidth="1"/>
    <col min="8968" max="9216" width="9.140625" style="100"/>
    <col min="9217" max="9217" width="7.140625" style="100" customWidth="1"/>
    <col min="9218" max="9223" width="17.5703125" style="100" customWidth="1"/>
    <col min="9224" max="9472" width="9.140625" style="100"/>
    <col min="9473" max="9473" width="7.140625" style="100" customWidth="1"/>
    <col min="9474" max="9479" width="17.5703125" style="100" customWidth="1"/>
    <col min="9480" max="9728" width="9.140625" style="100"/>
    <col min="9729" max="9729" width="7.140625" style="100" customWidth="1"/>
    <col min="9730" max="9735" width="17.5703125" style="100" customWidth="1"/>
    <col min="9736" max="9984" width="9.140625" style="100"/>
    <col min="9985" max="9985" width="7.140625" style="100" customWidth="1"/>
    <col min="9986" max="9991" width="17.5703125" style="100" customWidth="1"/>
    <col min="9992" max="10240" width="9.140625" style="100"/>
    <col min="10241" max="10241" width="7.140625" style="100" customWidth="1"/>
    <col min="10242" max="10247" width="17.5703125" style="100" customWidth="1"/>
    <col min="10248" max="10496" width="9.140625" style="100"/>
    <col min="10497" max="10497" width="7.140625" style="100" customWidth="1"/>
    <col min="10498" max="10503" width="17.5703125" style="100" customWidth="1"/>
    <col min="10504" max="10752" width="9.140625" style="100"/>
    <col min="10753" max="10753" width="7.140625" style="100" customWidth="1"/>
    <col min="10754" max="10759" width="17.5703125" style="100" customWidth="1"/>
    <col min="10760" max="11008" width="9.140625" style="100"/>
    <col min="11009" max="11009" width="7.140625" style="100" customWidth="1"/>
    <col min="11010" max="11015" width="17.5703125" style="100" customWidth="1"/>
    <col min="11016" max="11264" width="9.140625" style="100"/>
    <col min="11265" max="11265" width="7.140625" style="100" customWidth="1"/>
    <col min="11266" max="11271" width="17.5703125" style="100" customWidth="1"/>
    <col min="11272" max="11520" width="9.140625" style="100"/>
    <col min="11521" max="11521" width="7.140625" style="100" customWidth="1"/>
    <col min="11522" max="11527" width="17.5703125" style="100" customWidth="1"/>
    <col min="11528" max="11776" width="9.140625" style="100"/>
    <col min="11777" max="11777" width="7.140625" style="100" customWidth="1"/>
    <col min="11778" max="11783" width="17.5703125" style="100" customWidth="1"/>
    <col min="11784" max="12032" width="9.140625" style="100"/>
    <col min="12033" max="12033" width="7.140625" style="100" customWidth="1"/>
    <col min="12034" max="12039" width="17.5703125" style="100" customWidth="1"/>
    <col min="12040" max="12288" width="9.140625" style="100"/>
    <col min="12289" max="12289" width="7.140625" style="100" customWidth="1"/>
    <col min="12290" max="12295" width="17.5703125" style="100" customWidth="1"/>
    <col min="12296" max="12544" width="9.140625" style="100"/>
    <col min="12545" max="12545" width="7.140625" style="100" customWidth="1"/>
    <col min="12546" max="12551" width="17.5703125" style="100" customWidth="1"/>
    <col min="12552" max="12800" width="9.140625" style="100"/>
    <col min="12801" max="12801" width="7.140625" style="100" customWidth="1"/>
    <col min="12802" max="12807" width="17.5703125" style="100" customWidth="1"/>
    <col min="12808" max="13056" width="9.140625" style="100"/>
    <col min="13057" max="13057" width="7.140625" style="100" customWidth="1"/>
    <col min="13058" max="13063" width="17.5703125" style="100" customWidth="1"/>
    <col min="13064" max="13312" width="9.140625" style="100"/>
    <col min="13313" max="13313" width="7.140625" style="100" customWidth="1"/>
    <col min="13314" max="13319" width="17.5703125" style="100" customWidth="1"/>
    <col min="13320" max="13568" width="9.140625" style="100"/>
    <col min="13569" max="13569" width="7.140625" style="100" customWidth="1"/>
    <col min="13570" max="13575" width="17.5703125" style="100" customWidth="1"/>
    <col min="13576" max="13824" width="9.140625" style="100"/>
    <col min="13825" max="13825" width="7.140625" style="100" customWidth="1"/>
    <col min="13826" max="13831" width="17.5703125" style="100" customWidth="1"/>
    <col min="13832" max="14080" width="9.140625" style="100"/>
    <col min="14081" max="14081" width="7.140625" style="100" customWidth="1"/>
    <col min="14082" max="14087" width="17.5703125" style="100" customWidth="1"/>
    <col min="14088" max="14336" width="9.140625" style="100"/>
    <col min="14337" max="14337" width="7.140625" style="100" customWidth="1"/>
    <col min="14338" max="14343" width="17.5703125" style="100" customWidth="1"/>
    <col min="14344" max="14592" width="9.140625" style="100"/>
    <col min="14593" max="14593" width="7.140625" style="100" customWidth="1"/>
    <col min="14594" max="14599" width="17.5703125" style="100" customWidth="1"/>
    <col min="14600" max="14848" width="9.140625" style="100"/>
    <col min="14849" max="14849" width="7.140625" style="100" customWidth="1"/>
    <col min="14850" max="14855" width="17.5703125" style="100" customWidth="1"/>
    <col min="14856" max="15104" width="9.140625" style="100"/>
    <col min="15105" max="15105" width="7.140625" style="100" customWidth="1"/>
    <col min="15106" max="15111" width="17.5703125" style="100" customWidth="1"/>
    <col min="15112" max="15360" width="9.140625" style="100"/>
    <col min="15361" max="15361" width="7.140625" style="100" customWidth="1"/>
    <col min="15362" max="15367" width="17.5703125" style="100" customWidth="1"/>
    <col min="15368" max="15616" width="9.140625" style="100"/>
    <col min="15617" max="15617" width="7.140625" style="100" customWidth="1"/>
    <col min="15618" max="15623" width="17.5703125" style="100" customWidth="1"/>
    <col min="15624" max="15872" width="9.140625" style="100"/>
    <col min="15873" max="15873" width="7.140625" style="100" customWidth="1"/>
    <col min="15874" max="15879" width="17.5703125" style="100" customWidth="1"/>
    <col min="15880" max="16128" width="9.140625" style="100"/>
    <col min="16129" max="16129" width="7.140625" style="100" customWidth="1"/>
    <col min="16130" max="16135" width="17.5703125" style="100" customWidth="1"/>
    <col min="16136" max="16384" width="9.140625" style="100"/>
  </cols>
  <sheetData>
    <row r="1" spans="1:7" ht="27.75" customHeight="1">
      <c r="A1" s="188" t="s">
        <v>163</v>
      </c>
      <c r="B1" s="188"/>
      <c r="C1" s="188"/>
      <c r="D1" s="188"/>
      <c r="E1" s="188"/>
      <c r="F1" s="188"/>
      <c r="G1" s="188"/>
    </row>
    <row r="2" spans="1:7">
      <c r="A2" s="101"/>
      <c r="B2" s="101"/>
      <c r="C2" s="101"/>
      <c r="D2" s="101"/>
      <c r="E2" s="102"/>
      <c r="F2" s="101"/>
      <c r="G2" s="101"/>
    </row>
    <row r="3" spans="1:7" s="106" customFormat="1" ht="61.5">
      <c r="A3" s="103"/>
      <c r="B3" s="104" t="s">
        <v>164</v>
      </c>
      <c r="C3" s="104" t="s">
        <v>165</v>
      </c>
      <c r="D3" s="104" t="s">
        <v>166</v>
      </c>
      <c r="E3" s="105" t="s">
        <v>167</v>
      </c>
      <c r="F3" s="104" t="s">
        <v>168</v>
      </c>
      <c r="G3" s="104" t="s">
        <v>169</v>
      </c>
    </row>
    <row r="4" spans="1:7">
      <c r="A4" s="107">
        <v>2006</v>
      </c>
      <c r="B4" s="108">
        <v>0.45</v>
      </c>
      <c r="C4" s="108">
        <v>0.53</v>
      </c>
      <c r="D4" s="108">
        <v>0.47</v>
      </c>
      <c r="E4" s="109">
        <v>0.4</v>
      </c>
      <c r="F4" s="108">
        <v>0.47</v>
      </c>
      <c r="G4" s="110">
        <v>0.42</v>
      </c>
    </row>
    <row r="5" spans="1:7">
      <c r="A5" s="107">
        <v>2007</v>
      </c>
      <c r="B5" s="108">
        <v>0.46</v>
      </c>
      <c r="C5" s="110">
        <v>0.53</v>
      </c>
      <c r="D5" s="108">
        <v>0.47</v>
      </c>
      <c r="E5" s="109">
        <v>0.41</v>
      </c>
      <c r="F5" s="108">
        <v>0.48</v>
      </c>
      <c r="G5" s="110">
        <v>0.43</v>
      </c>
    </row>
    <row r="6" spans="1:7">
      <c r="A6" s="107">
        <v>2008</v>
      </c>
      <c r="B6" s="108">
        <v>0.45</v>
      </c>
      <c r="C6" s="108">
        <v>0.53</v>
      </c>
      <c r="D6" s="108">
        <v>0.47</v>
      </c>
      <c r="E6" s="109">
        <v>0.41</v>
      </c>
      <c r="F6" s="108">
        <v>0.49</v>
      </c>
      <c r="G6" s="110">
        <v>0.44</v>
      </c>
    </row>
    <row r="7" spans="1:7">
      <c r="A7" s="107">
        <v>2009</v>
      </c>
      <c r="B7" s="108">
        <v>0.46</v>
      </c>
      <c r="C7" s="108">
        <v>0.53</v>
      </c>
      <c r="D7" s="110">
        <v>0.48</v>
      </c>
      <c r="E7" s="111">
        <v>0.42</v>
      </c>
      <c r="F7" s="108">
        <v>0.49</v>
      </c>
      <c r="G7" s="108">
        <v>0.44</v>
      </c>
    </row>
    <row r="8" spans="1:7">
      <c r="A8" s="112">
        <v>2010</v>
      </c>
      <c r="B8" s="110">
        <v>0.46</v>
      </c>
      <c r="C8" s="110">
        <v>0.52</v>
      </c>
      <c r="D8" s="110">
        <v>0.48</v>
      </c>
      <c r="E8" s="109">
        <v>0.43</v>
      </c>
      <c r="F8" s="110">
        <v>0.5</v>
      </c>
      <c r="G8" s="110">
        <v>0.46</v>
      </c>
    </row>
    <row r="9" spans="1:7">
      <c r="A9" s="112">
        <v>2011</v>
      </c>
      <c r="B9" s="110">
        <v>0.46</v>
      </c>
      <c r="C9" s="110">
        <v>0.52</v>
      </c>
      <c r="D9" s="110">
        <v>0.48</v>
      </c>
      <c r="E9" s="109">
        <v>0.42</v>
      </c>
      <c r="F9" s="110">
        <v>0.5</v>
      </c>
      <c r="G9" s="110">
        <v>0.46</v>
      </c>
    </row>
    <row r="10" spans="1:7">
      <c r="A10" s="112">
        <v>2012</v>
      </c>
      <c r="B10" s="110">
        <v>0.43</v>
      </c>
      <c r="C10" s="110">
        <v>0.49</v>
      </c>
      <c r="D10" s="110">
        <v>0.46</v>
      </c>
      <c r="E10" s="109">
        <v>0.41</v>
      </c>
      <c r="F10" s="110">
        <v>0.49</v>
      </c>
      <c r="G10" s="110">
        <v>0.45</v>
      </c>
    </row>
    <row r="11" spans="1:7">
      <c r="A11" s="112">
        <v>2013</v>
      </c>
      <c r="B11" s="110">
        <v>0.42</v>
      </c>
      <c r="C11" s="110">
        <v>0.46</v>
      </c>
      <c r="D11" s="110">
        <v>0.43</v>
      </c>
      <c r="E11" s="109">
        <v>0.4</v>
      </c>
      <c r="F11" s="110">
        <v>0.47</v>
      </c>
      <c r="G11" s="110">
        <v>0.44</v>
      </c>
    </row>
    <row r="12" spans="1:7" ht="15.75">
      <c r="A12" s="113" t="s">
        <v>170</v>
      </c>
      <c r="B12" s="101"/>
      <c r="C12" s="101"/>
      <c r="D12" s="101"/>
      <c r="E12" s="102"/>
      <c r="F12" s="101"/>
      <c r="G12" s="101"/>
    </row>
    <row r="13" spans="1:7" ht="15.75">
      <c r="A13" s="113" t="s">
        <v>171</v>
      </c>
      <c r="B13" s="101"/>
      <c r="C13" s="101"/>
      <c r="D13" s="101"/>
      <c r="E13" s="102"/>
      <c r="F13" s="101"/>
      <c r="G13" s="101"/>
    </row>
    <row r="14" spans="1:7" ht="15.75">
      <c r="A14" s="113" t="s">
        <v>172</v>
      </c>
      <c r="B14" s="101"/>
      <c r="C14" s="101"/>
      <c r="D14" s="101"/>
      <c r="E14" s="102"/>
      <c r="F14" s="101"/>
      <c r="G14" s="101"/>
    </row>
    <row r="15" spans="1:7" ht="15.75">
      <c r="A15" s="113" t="s">
        <v>173</v>
      </c>
      <c r="B15" s="101"/>
      <c r="C15" s="101"/>
      <c r="D15" s="101"/>
      <c r="E15" s="102"/>
      <c r="F15" s="101"/>
      <c r="G15" s="101"/>
    </row>
    <row r="16" spans="1:7" ht="15.75">
      <c r="A16" s="113" t="s">
        <v>174</v>
      </c>
      <c r="B16" s="101"/>
      <c r="C16" s="101"/>
      <c r="D16" s="101"/>
      <c r="E16" s="102"/>
      <c r="F16" s="101"/>
      <c r="G16" s="101"/>
    </row>
    <row r="17" spans="1:7" ht="15.75">
      <c r="A17" s="113" t="s">
        <v>175</v>
      </c>
      <c r="B17" s="101"/>
      <c r="C17" s="101"/>
      <c r="D17" s="101"/>
      <c r="E17" s="102"/>
      <c r="F17" s="101"/>
      <c r="G17" s="101"/>
    </row>
  </sheetData>
  <mergeCells count="1">
    <mergeCell ref="A1:G1"/>
  </mergeCells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მშპ_წლიური</vt:lpstr>
      <vt:lpstr>მშპ_კვარტალური</vt:lpstr>
      <vt:lpstr>დამატებული ღირებულება_თვეები</vt:lpstr>
      <vt:lpstr>სესხები (ნაკადები)</vt:lpstr>
      <vt:lpstr>ბიზნეს სექტორი კვარტალური</vt:lpstr>
      <vt:lpstr>ბიზნეს სექტორი წლიური</vt:lpstr>
      <vt:lpstr>უმუშევრობა</vt:lpstr>
      <vt:lpstr>ჯინი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2015-02-13T13:20:09Z</dcterms:modified>
</cp:coreProperties>
</file>