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heet4" sheetId="1" r:id="rId1"/>
  </sheets>
  <externalReferences>
    <externalReference r:id="rId4"/>
  </externalReferences>
  <definedNames>
    <definedName name="_xlnm.Print_Area" localSheetId="0">'Sheet4'!$A$1:$Y$89</definedName>
    <definedName name="_xlnm.Print_Titles" localSheetId="0">'Sheet4'!$A:$D</definedName>
  </definedNames>
  <calcPr fullCalcOnLoad="1"/>
</workbook>
</file>

<file path=xl/sharedStrings.xml><?xml version="1.0" encoding="utf-8"?>
<sst xmlns="http://schemas.openxmlformats.org/spreadsheetml/2006/main" count="88" uniqueCount="67">
  <si>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</si>
  <si>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</si>
  <si>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</si>
  <si>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</si>
  <si>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</si>
  <si>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</si>
  <si>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</si>
  <si>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</si>
  <si>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</si>
  <si>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</si>
  <si>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GEORGIA</t>
  </si>
  <si>
    <t>_Fiscal_year_ending_December_31</t>
  </si>
  <si>
    <t xml:space="preserve"> Millions Lari (GEL)</t>
  </si>
  <si>
    <t>GFS</t>
  </si>
  <si>
    <t>Code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</si>
  <si>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</si>
  <si>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</si>
  <si>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</si>
  <si>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</si>
  <si>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</si>
  <si>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</si>
  <si>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</si>
  <si>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</si>
  <si>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2M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</si>
  <si>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</si>
  <si>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</si>
  <si>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</si>
  <si>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</si>
  <si>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</si>
  <si>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</si>
  <si>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</si>
  <si>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</si>
  <si>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</si>
  <si>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</si>
  <si>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</si>
  <si>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</si>
  <si>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</si>
  <si>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</si>
  <si>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</si>
  <si>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</si>
  <si>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</si>
  <si>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</si>
  <si>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</si>
  <si>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</si>
  <si>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</si>
  <si>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</si>
  <si>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</si>
  <si>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</si>
  <si>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</si>
  <si>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</si>
  <si>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</si>
  <si>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</si>
  <si>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</si>
  <si>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</si>
  <si>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</si>
  <si>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</si>
  <si>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</si>
  <si>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</si>
  <si>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</si>
  <si>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</si>
  <si>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</si>
  <si>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</si>
  <si>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</si>
  <si>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</si>
  <si>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</si>
  <si>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General Government</t>
  </si>
  <si>
    <t>3582.0.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</si>
</sst>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"/>
    <numFmt numFmtId="173" formatCode="0.0"/>
    <numFmt numFmtId="174" formatCode="[$-409]mmmm\ d\,\ yyyy;@"/>
    <numFmt numFmtId="175" formatCode="#,##0.000"/>
    <numFmt numFmtId="176" formatCode="0.000"/>
    <numFmt numFmtId="177" formatCode="_(* #,##0.0_);_(* \(#,##0.0\);_(* &quot;-&quot;??_);_(@_)"/>
    <numFmt numFmtId="178" formatCode="[$-409]dddd\,\ mmmm\ dd\,\ yyyy"/>
    <numFmt numFmtId="179" formatCode="[$-409]h:mm:ss\ AM/PM"/>
    <numFmt numFmtId="180" formatCode="[$-437]yyyy\ &quot;წლის&quot;\ dd\ mm\,\ dddd"/>
    <numFmt numFmtId="181" formatCode="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LitNusx"/>
      <family val="2"/>
    </font>
    <font>
      <b/>
      <sz val="14"/>
      <name val="LitNusx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Cyr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 applyProtection="1">
      <alignment horizontal="center"/>
      <protection locked="0"/>
    </xf>
    <xf numFmtId="173" fontId="9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/>
    </xf>
    <xf numFmtId="173" fontId="6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173" fontId="53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173" fontId="54" fillId="0" borderId="0" xfId="0" applyNumberFormat="1" applyFont="1" applyBorder="1" applyAlignment="1">
      <alignment/>
    </xf>
    <xf numFmtId="173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Percent 6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2-12a.xls-dazustebu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52">
          <cell r="L52">
            <v>270.79999999999995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92"/>
  <sheetViews>
    <sheetView tabSelected="1" zoomScale="80" zoomScaleNormal="80" zoomScaleSheetLayoutView="70" workbookViewId="0" topLeftCell="A1">
      <pane xSplit="4" topLeftCell="G1" activePane="topRight" state="frozen"/>
      <selection pane="topLeft" activeCell="A1" sqref="A1"/>
      <selection pane="topRight" activeCell="S16" sqref="S16"/>
    </sheetView>
  </sheetViews>
  <sheetFormatPr defaultColWidth="9.140625" defaultRowHeight="12.75"/>
  <cols>
    <col min="1" max="1" width="9.28125" style="0" bestFit="1" customWidth="1"/>
    <col min="3" max="3" width="45.7109375" style="42" customWidth="1"/>
    <col min="4" max="4" width="9.28125" style="0" customWidth="1"/>
    <col min="5" max="5" width="11.8515625" style="0" customWidth="1"/>
    <col min="6" max="6" width="13.00390625" style="0" customWidth="1"/>
    <col min="7" max="7" width="12.28125" style="0" customWidth="1"/>
    <col min="8" max="8" width="12.7109375" style="0" customWidth="1"/>
    <col min="9" max="9" width="12.28125" style="0" customWidth="1"/>
    <col min="10" max="11" width="11.7109375" style="0" customWidth="1"/>
    <col min="12" max="12" width="12.421875" style="0" customWidth="1"/>
    <col min="13" max="13" width="14.140625" style="0" customWidth="1"/>
    <col min="14" max="14" width="11.57421875" style="0" customWidth="1"/>
    <col min="15" max="15" width="13.140625" style="0" customWidth="1"/>
    <col min="16" max="16" width="13.7109375" style="0" customWidth="1"/>
    <col min="17" max="17" width="15.140625" style="0" customWidth="1"/>
    <col min="18" max="18" width="14.57421875" style="0" customWidth="1"/>
    <col min="19" max="19" width="15.57421875" style="0" customWidth="1"/>
    <col min="20" max="20" width="14.8515625" style="0" customWidth="1"/>
    <col min="21" max="21" width="14.421875" style="0" customWidth="1"/>
    <col min="22" max="22" width="18.421875" style="0" customWidth="1"/>
    <col min="23" max="23" width="14.28125" style="0" customWidth="1"/>
    <col min="24" max="24" width="15.421875" style="0" customWidth="1"/>
    <col min="25" max="25" width="14.7109375" style="0" customWidth="1"/>
  </cols>
  <sheetData>
    <row r="2" s="2" customFormat="1" ht="19.5" customHeight="1">
      <c r="C2" s="40"/>
    </row>
    <row r="3" s="5" customFormat="1" ht="19.5" customHeight="1">
      <c r="C3" s="6"/>
    </row>
    <row r="4" spans="1:23" s="5" customFormat="1" ht="19.5" customHeight="1">
      <c r="A4" s="9">
        <v>915</v>
      </c>
      <c r="B4" s="9"/>
      <c r="C4" s="41"/>
      <c r="D4" s="10"/>
      <c r="E4" s="10"/>
      <c r="F4" s="10"/>
      <c r="G4" s="10"/>
      <c r="H4" s="10"/>
      <c r="I4" s="10"/>
      <c r="J4" s="10"/>
      <c r="K4" s="10"/>
      <c r="L4" s="1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5" customFormat="1" ht="19.5" customHeight="1">
      <c r="A5" s="41" t="s">
        <v>10</v>
      </c>
      <c r="B5" s="41"/>
      <c r="C5" s="41"/>
      <c r="D5" s="10"/>
      <c r="E5" s="10"/>
      <c r="F5" s="10"/>
      <c r="G5" s="10"/>
      <c r="H5" s="10"/>
      <c r="I5" s="10"/>
      <c r="J5" s="10"/>
      <c r="K5" s="10"/>
      <c r="L5" s="1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5" customFormat="1" ht="19.5" customHeight="1">
      <c r="A6" s="41" t="s">
        <v>65</v>
      </c>
      <c r="B6" s="41"/>
      <c r="C6" s="41"/>
      <c r="D6" s="10"/>
      <c r="E6" s="10"/>
      <c r="F6" s="10"/>
      <c r="G6" s="10"/>
      <c r="H6" s="10"/>
      <c r="I6" s="10"/>
      <c r="J6" s="10"/>
      <c r="K6" s="10"/>
      <c r="L6" s="1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19.5" customHeight="1">
      <c r="A7" s="41" t="s">
        <v>11</v>
      </c>
      <c r="B7" s="41"/>
      <c r="C7" s="41"/>
      <c r="D7" s="10"/>
      <c r="E7" s="10"/>
      <c r="F7" s="10"/>
      <c r="G7" s="10"/>
      <c r="H7" s="10"/>
      <c r="I7" s="10"/>
      <c r="J7" s="10"/>
      <c r="K7" s="10"/>
      <c r="L7" s="1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5" customFormat="1" ht="19.5" customHeight="1">
      <c r="A8" s="9"/>
      <c r="B8" s="9"/>
      <c r="C8" s="41" t="s">
        <v>12</v>
      </c>
      <c r="D8" s="11" t="s">
        <v>13</v>
      </c>
      <c r="E8" s="11"/>
      <c r="F8" s="11"/>
      <c r="G8" s="10"/>
      <c r="H8" s="10"/>
      <c r="I8" s="10"/>
      <c r="J8" s="10"/>
      <c r="K8" s="10"/>
      <c r="L8" s="16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5" s="5" customFormat="1" ht="19.5" customHeight="1">
      <c r="A9" s="10"/>
      <c r="B9" s="10"/>
      <c r="C9" s="11"/>
      <c r="D9" s="11" t="s">
        <v>14</v>
      </c>
      <c r="E9" s="12">
        <v>2002</v>
      </c>
      <c r="F9" s="12">
        <v>2003</v>
      </c>
      <c r="G9" s="12">
        <v>2004</v>
      </c>
      <c r="H9" s="12">
        <v>2005</v>
      </c>
      <c r="I9" s="12">
        <v>2006</v>
      </c>
      <c r="J9" s="12">
        <v>2007</v>
      </c>
      <c r="K9" s="12">
        <v>2008</v>
      </c>
      <c r="L9" s="12">
        <v>2009</v>
      </c>
      <c r="M9" s="12">
        <v>2010</v>
      </c>
      <c r="N9" s="12">
        <v>2011</v>
      </c>
      <c r="O9" s="12">
        <v>2012</v>
      </c>
      <c r="P9" s="12">
        <v>2013</v>
      </c>
      <c r="Q9" s="12">
        <v>2014</v>
      </c>
      <c r="R9" s="12">
        <v>2015</v>
      </c>
      <c r="S9" s="12">
        <v>2016</v>
      </c>
      <c r="T9" s="15">
        <v>2017</v>
      </c>
      <c r="U9" s="15">
        <v>2018</v>
      </c>
      <c r="V9" s="19">
        <v>2019</v>
      </c>
      <c r="W9" s="19">
        <v>2020</v>
      </c>
      <c r="X9" s="15">
        <v>2021</v>
      </c>
      <c r="Y9" s="15">
        <v>2022</v>
      </c>
    </row>
    <row r="10" spans="1:31" s="5" customFormat="1" ht="19.5" customHeight="1">
      <c r="A10" s="11" t="s">
        <v>24</v>
      </c>
      <c r="B10" s="11"/>
      <c r="C10" s="11"/>
      <c r="D10" s="10"/>
      <c r="E10" s="12"/>
      <c r="F10" s="12"/>
      <c r="G10" s="12"/>
      <c r="H10" s="12"/>
      <c r="I10" s="12"/>
      <c r="J10" s="12"/>
      <c r="K10" s="12"/>
      <c r="L10" s="16"/>
      <c r="M10" s="10"/>
      <c r="N10" s="24"/>
      <c r="O10" s="24"/>
      <c r="P10" s="10"/>
      <c r="Q10" s="10"/>
      <c r="R10" s="10"/>
      <c r="S10" s="14"/>
      <c r="T10" s="14"/>
      <c r="U10" s="14"/>
      <c r="V10" s="10"/>
      <c r="W10" s="10"/>
      <c r="AE10" s="4"/>
    </row>
    <row r="11" spans="1:31" s="5" customFormat="1" ht="19.5" customHeight="1">
      <c r="A11" s="11" t="s">
        <v>25</v>
      </c>
      <c r="B11" s="11"/>
      <c r="C11" s="11"/>
      <c r="D11" s="15">
        <v>1</v>
      </c>
      <c r="E11" s="13">
        <f>SUM(E12,E19:E21)</f>
        <v>1143.7</v>
      </c>
      <c r="F11" s="13">
        <f aca="true" t="shared" si="0" ref="F11:N11">SUM(F12,F19:F21)</f>
        <v>1345</v>
      </c>
      <c r="G11" s="13">
        <f t="shared" si="0"/>
        <v>2266.9000000000005</v>
      </c>
      <c r="H11" s="13">
        <f t="shared" si="0"/>
        <v>2828.9</v>
      </c>
      <c r="I11" s="13">
        <f t="shared" si="0"/>
        <v>3850.2000000000003</v>
      </c>
      <c r="J11" s="13">
        <f t="shared" si="0"/>
        <v>4972.700000000001</v>
      </c>
      <c r="K11" s="13">
        <f t="shared" si="0"/>
        <v>5854.2</v>
      </c>
      <c r="L11" s="13">
        <f t="shared" si="0"/>
        <v>5264.5</v>
      </c>
      <c r="M11" s="13">
        <f t="shared" si="0"/>
        <v>5865.9</v>
      </c>
      <c r="N11" s="13">
        <f t="shared" si="0"/>
        <v>6873.7</v>
      </c>
      <c r="O11" s="13">
        <f aca="true" t="shared" si="1" ref="O11:X11">SUM(O12,O19:O21)</f>
        <v>7560.000000000001</v>
      </c>
      <c r="P11" s="13">
        <f t="shared" si="1"/>
        <v>7434.3</v>
      </c>
      <c r="Q11" s="13">
        <f t="shared" si="1"/>
        <v>8118.9</v>
      </c>
      <c r="R11" s="13">
        <f t="shared" si="1"/>
        <v>8963.300000000001</v>
      </c>
      <c r="S11" s="13">
        <f t="shared" si="1"/>
        <v>9675.5</v>
      </c>
      <c r="T11" s="13">
        <f t="shared" si="1"/>
        <v>10921.100000000002</v>
      </c>
      <c r="U11" s="13">
        <f t="shared" si="1"/>
        <v>11822.099999999999</v>
      </c>
      <c r="V11" s="13">
        <f t="shared" si="1"/>
        <v>12907.2</v>
      </c>
      <c r="W11" s="13">
        <f t="shared" si="1"/>
        <v>12407.000000000002</v>
      </c>
      <c r="X11" s="13">
        <f t="shared" si="1"/>
        <v>15142.6</v>
      </c>
      <c r="Y11" s="13">
        <v>19377.6</v>
      </c>
      <c r="AE11" s="4"/>
    </row>
    <row r="12" spans="1:31" s="5" customFormat="1" ht="19.5" customHeight="1">
      <c r="A12" s="11"/>
      <c r="B12" s="11" t="s">
        <v>26</v>
      </c>
      <c r="C12" s="11"/>
      <c r="D12" s="15">
        <v>11</v>
      </c>
      <c r="E12" s="15">
        <f aca="true" t="shared" si="2" ref="E12:X12">SUM(E13:E18)</f>
        <v>924.0000000000001</v>
      </c>
      <c r="F12" s="15">
        <f t="shared" si="2"/>
        <v>1005.9</v>
      </c>
      <c r="G12" s="15">
        <f t="shared" si="2"/>
        <v>1530.2000000000003</v>
      </c>
      <c r="H12" s="15">
        <f t="shared" si="2"/>
        <v>1982.8</v>
      </c>
      <c r="I12" s="15">
        <f t="shared" si="2"/>
        <v>2646.6000000000004</v>
      </c>
      <c r="J12" s="15">
        <f t="shared" si="2"/>
        <v>3669.0000000000005</v>
      </c>
      <c r="K12" s="15">
        <f t="shared" si="2"/>
        <v>4752.7</v>
      </c>
      <c r="L12" s="13">
        <f t="shared" si="2"/>
        <v>4388.799999999999</v>
      </c>
      <c r="M12" s="13">
        <f t="shared" si="2"/>
        <v>4867.499999999999</v>
      </c>
      <c r="N12" s="13">
        <f t="shared" si="2"/>
        <v>6134.8</v>
      </c>
      <c r="O12" s="13">
        <f t="shared" si="2"/>
        <v>6671.000000000001</v>
      </c>
      <c r="P12" s="13">
        <f t="shared" si="2"/>
        <v>6659.3</v>
      </c>
      <c r="Q12" s="13">
        <f t="shared" si="2"/>
        <v>7241.599999999999</v>
      </c>
      <c r="R12" s="13">
        <f t="shared" si="2"/>
        <v>8010.8</v>
      </c>
      <c r="S12" s="13">
        <f t="shared" si="2"/>
        <v>8786.1</v>
      </c>
      <c r="T12" s="13">
        <f t="shared" si="2"/>
        <v>9778.900000000001</v>
      </c>
      <c r="U12" s="13">
        <f t="shared" si="2"/>
        <v>10506.3</v>
      </c>
      <c r="V12" s="13">
        <f t="shared" si="2"/>
        <v>11417.800000000001</v>
      </c>
      <c r="W12" s="13">
        <f t="shared" si="2"/>
        <v>10964.400000000001</v>
      </c>
      <c r="X12" s="13">
        <f t="shared" si="2"/>
        <v>13380</v>
      </c>
      <c r="Y12" s="13">
        <v>17385.9</v>
      </c>
      <c r="AE12" s="4"/>
    </row>
    <row r="13" spans="1:31" s="5" customFormat="1" ht="19.5" customHeight="1">
      <c r="A13" s="10"/>
      <c r="B13" s="10"/>
      <c r="C13" s="11" t="s">
        <v>27</v>
      </c>
      <c r="D13" s="16">
        <v>111</v>
      </c>
      <c r="E13" s="16">
        <v>225.2</v>
      </c>
      <c r="F13" s="16">
        <v>254.1</v>
      </c>
      <c r="G13" s="17">
        <v>430.3</v>
      </c>
      <c r="H13" s="16">
        <v>501</v>
      </c>
      <c r="I13" s="16">
        <v>727.1</v>
      </c>
      <c r="J13" s="16">
        <v>1081.5</v>
      </c>
      <c r="K13" s="16">
        <v>1888.4</v>
      </c>
      <c r="L13" s="16">
        <v>1636.6000000000001</v>
      </c>
      <c r="M13" s="17">
        <v>1778</v>
      </c>
      <c r="N13" s="17">
        <v>2383.3</v>
      </c>
      <c r="O13" s="17">
        <v>2615.8</v>
      </c>
      <c r="P13" s="17">
        <v>2740.8</v>
      </c>
      <c r="Q13" s="17">
        <v>2767.6</v>
      </c>
      <c r="R13" s="17">
        <v>3248.4</v>
      </c>
      <c r="S13" s="17">
        <v>3469.9</v>
      </c>
      <c r="T13" s="17">
        <v>3675.5</v>
      </c>
      <c r="U13" s="17">
        <v>3983.7</v>
      </c>
      <c r="V13" s="17">
        <v>4349</v>
      </c>
      <c r="W13" s="16">
        <v>4246.1</v>
      </c>
      <c r="X13" s="16">
        <v>4791.1</v>
      </c>
      <c r="Y13" s="16">
        <v>6964.3</v>
      </c>
      <c r="AE13" s="4"/>
    </row>
    <row r="14" spans="1:31" s="5" customFormat="1" ht="19.5" customHeight="1">
      <c r="A14" s="10"/>
      <c r="B14" s="10"/>
      <c r="C14" s="11" t="s">
        <v>28</v>
      </c>
      <c r="D14" s="16">
        <v>112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6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6">
        <v>0</v>
      </c>
      <c r="AE14" s="4"/>
    </row>
    <row r="15" spans="1:31" s="5" customFormat="1" ht="19.5" customHeight="1">
      <c r="A15" s="10"/>
      <c r="B15" s="10"/>
      <c r="C15" s="11" t="s">
        <v>29</v>
      </c>
      <c r="D15" s="16">
        <v>113</v>
      </c>
      <c r="E15" s="16">
        <v>57.5</v>
      </c>
      <c r="F15" s="16">
        <v>70.5</v>
      </c>
      <c r="G15" s="17">
        <v>62</v>
      </c>
      <c r="H15" s="16">
        <v>60.4</v>
      </c>
      <c r="I15" s="16">
        <v>86.1</v>
      </c>
      <c r="J15" s="16">
        <v>107.9</v>
      </c>
      <c r="K15" s="16">
        <v>131.9</v>
      </c>
      <c r="L15" s="16">
        <v>160.4</v>
      </c>
      <c r="M15" s="17">
        <v>191.7</v>
      </c>
      <c r="N15" s="17">
        <v>220.4</v>
      </c>
      <c r="O15" s="17">
        <v>230</v>
      </c>
      <c r="P15" s="17">
        <v>230.7</v>
      </c>
      <c r="Q15" s="17">
        <v>245.9</v>
      </c>
      <c r="R15" s="17">
        <v>290.1</v>
      </c>
      <c r="S15" s="17">
        <v>363.4</v>
      </c>
      <c r="T15" s="17">
        <v>394.7</v>
      </c>
      <c r="U15" s="17">
        <v>441.2</v>
      </c>
      <c r="V15" s="17">
        <v>474.3</v>
      </c>
      <c r="W15" s="16">
        <v>433.6</v>
      </c>
      <c r="X15" s="16">
        <v>510.7</v>
      </c>
      <c r="Y15" s="16">
        <v>603.5</v>
      </c>
      <c r="AE15" s="4"/>
    </row>
    <row r="16" spans="1:31" s="5" customFormat="1" ht="19.5" customHeight="1">
      <c r="A16" s="10"/>
      <c r="B16" s="10"/>
      <c r="C16" s="11" t="s">
        <v>30</v>
      </c>
      <c r="D16" s="16">
        <v>114</v>
      </c>
      <c r="E16" s="16">
        <v>578.7</v>
      </c>
      <c r="F16" s="16">
        <v>600.8</v>
      </c>
      <c r="G16" s="17">
        <v>874.1</v>
      </c>
      <c r="H16" s="16">
        <v>1294.2</v>
      </c>
      <c r="I16" s="16">
        <v>1696.7</v>
      </c>
      <c r="J16" s="16">
        <v>2402.3</v>
      </c>
      <c r="K16" s="16">
        <v>2587.5</v>
      </c>
      <c r="L16" s="16">
        <v>2494.8999999999996</v>
      </c>
      <c r="M16" s="17">
        <v>2763.8999999999996</v>
      </c>
      <c r="N16" s="17">
        <v>3399.5</v>
      </c>
      <c r="O16" s="17">
        <v>3699.9</v>
      </c>
      <c r="P16" s="17">
        <v>3570.1</v>
      </c>
      <c r="Q16" s="17">
        <v>4108.7</v>
      </c>
      <c r="R16" s="17">
        <v>4376.2</v>
      </c>
      <c r="S16" s="17">
        <v>4356.1</v>
      </c>
      <c r="T16" s="17">
        <v>5573.5</v>
      </c>
      <c r="U16" s="17">
        <v>5892.6</v>
      </c>
      <c r="V16" s="17">
        <v>6745.7</v>
      </c>
      <c r="W16" s="16">
        <v>6456.700000000001</v>
      </c>
      <c r="X16" s="16">
        <v>7898.3</v>
      </c>
      <c r="Y16" s="16">
        <v>9463</v>
      </c>
      <c r="AE16" s="4"/>
    </row>
    <row r="17" spans="1:31" s="5" customFormat="1" ht="19.5" customHeight="1">
      <c r="A17" s="10"/>
      <c r="B17" s="10"/>
      <c r="C17" s="11" t="s">
        <v>31</v>
      </c>
      <c r="D17" s="16">
        <v>115</v>
      </c>
      <c r="E17" s="16">
        <v>62.6</v>
      </c>
      <c r="F17" s="16">
        <v>80.5</v>
      </c>
      <c r="G17" s="17">
        <v>143.9</v>
      </c>
      <c r="H17" s="16">
        <v>124.2</v>
      </c>
      <c r="I17" s="16">
        <v>132.4</v>
      </c>
      <c r="J17" s="16">
        <v>52</v>
      </c>
      <c r="K17" s="16">
        <v>51.9</v>
      </c>
      <c r="L17" s="16">
        <v>35.9</v>
      </c>
      <c r="M17" s="17">
        <v>70.4</v>
      </c>
      <c r="N17" s="17">
        <v>93.2</v>
      </c>
      <c r="O17" s="17">
        <v>90.1</v>
      </c>
      <c r="P17" s="17">
        <v>89.4</v>
      </c>
      <c r="Q17" s="17">
        <v>94.9</v>
      </c>
      <c r="R17" s="17">
        <v>69.3</v>
      </c>
      <c r="S17" s="17">
        <v>70.1</v>
      </c>
      <c r="T17" s="17">
        <v>71.6</v>
      </c>
      <c r="U17" s="17">
        <v>73.4</v>
      </c>
      <c r="V17" s="17">
        <v>79.1</v>
      </c>
      <c r="W17" s="16">
        <v>74.4</v>
      </c>
      <c r="X17" s="16">
        <v>86.3</v>
      </c>
      <c r="Y17" s="16">
        <v>126</v>
      </c>
      <c r="AE17" s="4"/>
    </row>
    <row r="18" spans="1:31" s="5" customFormat="1" ht="19.5" customHeight="1">
      <c r="A18" s="10"/>
      <c r="B18" s="10"/>
      <c r="C18" s="11" t="s">
        <v>32</v>
      </c>
      <c r="D18" s="16">
        <v>116</v>
      </c>
      <c r="E18" s="16">
        <v>0</v>
      </c>
      <c r="F18" s="16">
        <v>0</v>
      </c>
      <c r="G18" s="17">
        <v>19.9</v>
      </c>
      <c r="H18" s="16">
        <v>3</v>
      </c>
      <c r="I18" s="16">
        <v>4.3</v>
      </c>
      <c r="J18" s="16">
        <v>25.3</v>
      </c>
      <c r="K18" s="16">
        <v>93</v>
      </c>
      <c r="L18" s="16">
        <v>61</v>
      </c>
      <c r="M18" s="17">
        <v>63.5</v>
      </c>
      <c r="N18" s="17">
        <v>38.4</v>
      </c>
      <c r="O18" s="17">
        <v>35.2</v>
      </c>
      <c r="P18" s="17">
        <v>28.3</v>
      </c>
      <c r="Q18" s="17">
        <v>24.5</v>
      </c>
      <c r="R18" s="17">
        <v>26.8</v>
      </c>
      <c r="S18" s="17">
        <v>526.6</v>
      </c>
      <c r="T18" s="17">
        <v>63.6</v>
      </c>
      <c r="U18" s="17">
        <v>115.4</v>
      </c>
      <c r="V18" s="17">
        <v>-230.3</v>
      </c>
      <c r="W18" s="16">
        <v>-246.39999999999998</v>
      </c>
      <c r="X18" s="16">
        <v>93.6</v>
      </c>
      <c r="Y18" s="16">
        <v>229.1</v>
      </c>
      <c r="AE18" s="4"/>
    </row>
    <row r="19" spans="1:31" s="5" customFormat="1" ht="19.5" customHeight="1">
      <c r="A19" s="10"/>
      <c r="B19" s="11" t="s">
        <v>33</v>
      </c>
      <c r="C19" s="11"/>
      <c r="D19" s="15">
        <v>12</v>
      </c>
      <c r="E19" s="15">
        <v>134.7</v>
      </c>
      <c r="F19" s="15">
        <v>222.7</v>
      </c>
      <c r="G19" s="13">
        <v>402.2</v>
      </c>
      <c r="H19" s="15">
        <v>428.8</v>
      </c>
      <c r="I19" s="15">
        <v>502.8</v>
      </c>
      <c r="J19" s="15">
        <v>722.1</v>
      </c>
      <c r="K19" s="15">
        <v>0</v>
      </c>
      <c r="L19" s="15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AE19" s="4"/>
    </row>
    <row r="20" spans="1:31" s="5" customFormat="1" ht="19.5" customHeight="1">
      <c r="A20" s="10"/>
      <c r="B20" s="11" t="s">
        <v>34</v>
      </c>
      <c r="C20" s="11"/>
      <c r="D20" s="15">
        <v>13</v>
      </c>
      <c r="E20" s="15">
        <v>22.6</v>
      </c>
      <c r="F20" s="15">
        <v>48.4</v>
      </c>
      <c r="G20" s="13">
        <v>124.7</v>
      </c>
      <c r="H20" s="15">
        <v>104.5</v>
      </c>
      <c r="I20" s="15">
        <v>195.7</v>
      </c>
      <c r="J20" s="15">
        <v>102</v>
      </c>
      <c r="K20" s="15">
        <v>617.2</v>
      </c>
      <c r="L20" s="15">
        <v>388.5999999999999</v>
      </c>
      <c r="M20" s="13">
        <v>472.10000000000014</v>
      </c>
      <c r="N20" s="13">
        <v>223.5</v>
      </c>
      <c r="O20" s="25">
        <f>'[1]Table1'!$L$52</f>
        <v>270.79999999999995</v>
      </c>
      <c r="P20" s="13">
        <v>239.1</v>
      </c>
      <c r="Q20" s="13">
        <v>279.5</v>
      </c>
      <c r="R20" s="13">
        <v>318.8</v>
      </c>
      <c r="S20" s="13">
        <v>297.3</v>
      </c>
      <c r="T20" s="13">
        <v>293.1</v>
      </c>
      <c r="U20" s="13">
        <v>341.8</v>
      </c>
      <c r="V20" s="15">
        <v>423.6</v>
      </c>
      <c r="W20" s="15">
        <v>409.5</v>
      </c>
      <c r="X20" s="13">
        <v>351</v>
      </c>
      <c r="Y20" s="15">
        <v>266.5</v>
      </c>
      <c r="AE20" s="4"/>
    </row>
    <row r="21" spans="1:31" s="5" customFormat="1" ht="19.5" customHeight="1">
      <c r="A21" s="10"/>
      <c r="B21" s="11" t="s">
        <v>35</v>
      </c>
      <c r="C21" s="11"/>
      <c r="D21" s="15">
        <v>14</v>
      </c>
      <c r="E21" s="15">
        <v>62.4</v>
      </c>
      <c r="F21" s="15">
        <v>68</v>
      </c>
      <c r="G21" s="13">
        <v>209.8</v>
      </c>
      <c r="H21" s="15">
        <v>312.8</v>
      </c>
      <c r="I21" s="15">
        <v>505.1</v>
      </c>
      <c r="J21" s="15">
        <v>479.6</v>
      </c>
      <c r="K21" s="15">
        <v>484.3</v>
      </c>
      <c r="L21" s="15">
        <v>487.1</v>
      </c>
      <c r="M21" s="13">
        <v>526.3000000000001</v>
      </c>
      <c r="N21" s="13">
        <v>515.4</v>
      </c>
      <c r="O21" s="13">
        <v>618.2</v>
      </c>
      <c r="P21" s="13">
        <v>535.9</v>
      </c>
      <c r="Q21" s="13">
        <v>597.8</v>
      </c>
      <c r="R21" s="13">
        <v>633.7</v>
      </c>
      <c r="S21" s="13">
        <v>592.1</v>
      </c>
      <c r="T21" s="13">
        <v>849.1</v>
      </c>
      <c r="U21" s="13">
        <v>974</v>
      </c>
      <c r="V21" s="25">
        <v>1065.8</v>
      </c>
      <c r="W21" s="15">
        <v>1033.1</v>
      </c>
      <c r="X21" s="15">
        <v>1411.6</v>
      </c>
      <c r="Y21" s="15">
        <v>1725.2</v>
      </c>
      <c r="AE21" s="4"/>
    </row>
    <row r="22" spans="1:31" s="5" customFormat="1" ht="19.5" customHeight="1">
      <c r="A22" s="11" t="s">
        <v>36</v>
      </c>
      <c r="B22" s="10"/>
      <c r="C22" s="11"/>
      <c r="D22" s="15">
        <v>2</v>
      </c>
      <c r="E22" s="15">
        <f>SUM(E23:E30)</f>
        <v>1114.1000000000001</v>
      </c>
      <c r="F22" s="15">
        <f aca="true" t="shared" si="3" ref="F22:Y22">SUM(F23:F30)</f>
        <v>1261.4</v>
      </c>
      <c r="G22" s="15">
        <f t="shared" si="3"/>
        <v>1835.8</v>
      </c>
      <c r="H22" s="15">
        <f t="shared" si="3"/>
        <v>2425.9</v>
      </c>
      <c r="I22" s="15">
        <f t="shared" si="3"/>
        <v>2978.7000000000003</v>
      </c>
      <c r="J22" s="13">
        <f t="shared" si="3"/>
        <v>4379</v>
      </c>
      <c r="K22" s="15">
        <f t="shared" si="3"/>
        <v>5410.900000000001</v>
      </c>
      <c r="L22" s="15">
        <f t="shared" si="3"/>
        <v>5397.000000000001</v>
      </c>
      <c r="M22" s="15">
        <f t="shared" si="3"/>
        <v>5480.3</v>
      </c>
      <c r="N22" s="15">
        <f t="shared" si="3"/>
        <v>5786.6</v>
      </c>
      <c r="O22" s="15">
        <f t="shared" si="3"/>
        <v>6495.699999999999</v>
      </c>
      <c r="P22" s="15">
        <f t="shared" si="3"/>
        <v>6723.1</v>
      </c>
      <c r="Q22" s="13">
        <f t="shared" si="3"/>
        <v>7730.8</v>
      </c>
      <c r="R22" s="13">
        <f t="shared" si="3"/>
        <v>8180.400000000001</v>
      </c>
      <c r="S22" s="13">
        <f t="shared" si="3"/>
        <v>9125.6</v>
      </c>
      <c r="T22" s="13">
        <f t="shared" si="3"/>
        <v>9664.2</v>
      </c>
      <c r="U22" s="13">
        <f t="shared" si="3"/>
        <v>9599.1</v>
      </c>
      <c r="V22" s="13">
        <f t="shared" si="3"/>
        <v>10831.800000000001</v>
      </c>
      <c r="W22" s="13">
        <f t="shared" si="3"/>
        <v>13399.1</v>
      </c>
      <c r="X22" s="13">
        <f t="shared" si="3"/>
        <v>15370</v>
      </c>
      <c r="Y22" s="13">
        <f t="shared" si="3"/>
        <v>16762.399999999998</v>
      </c>
      <c r="AE22" s="4"/>
    </row>
    <row r="23" spans="1:31" s="5" customFormat="1" ht="19.5" customHeight="1">
      <c r="A23" s="10"/>
      <c r="B23" s="10" t="s">
        <v>16</v>
      </c>
      <c r="C23" s="11"/>
      <c r="D23" s="16">
        <v>21</v>
      </c>
      <c r="E23" s="16">
        <v>222.2</v>
      </c>
      <c r="F23" s="16">
        <v>288.6</v>
      </c>
      <c r="G23" s="14">
        <v>472.9</v>
      </c>
      <c r="H23" s="10">
        <v>549.6</v>
      </c>
      <c r="I23" s="16">
        <v>563.3</v>
      </c>
      <c r="J23" s="16">
        <v>696.9</v>
      </c>
      <c r="K23" s="16">
        <v>1008.1</v>
      </c>
      <c r="L23" s="16">
        <v>1048.3</v>
      </c>
      <c r="M23" s="17">
        <v>1120.2</v>
      </c>
      <c r="N23" s="17">
        <v>1136.2</v>
      </c>
      <c r="O23" s="17">
        <v>1202.6000000000001</v>
      </c>
      <c r="P23" s="20">
        <v>1395.1</v>
      </c>
      <c r="Q23" s="21">
        <v>1521.9</v>
      </c>
      <c r="R23" s="17">
        <v>1601.7</v>
      </c>
      <c r="S23" s="17">
        <v>1752.9</v>
      </c>
      <c r="T23" s="17">
        <v>1648.9</v>
      </c>
      <c r="U23" s="17">
        <v>1684.8</v>
      </c>
      <c r="V23" s="17">
        <v>1784.9</v>
      </c>
      <c r="W23" s="16">
        <v>1850.8</v>
      </c>
      <c r="X23" s="16">
        <v>1984.6</v>
      </c>
      <c r="Y23" s="16">
        <v>2214.5</v>
      </c>
      <c r="AE23" s="4"/>
    </row>
    <row r="24" spans="1:31" s="5" customFormat="1" ht="19.5" customHeight="1">
      <c r="A24" s="10"/>
      <c r="B24" s="10" t="s">
        <v>37</v>
      </c>
      <c r="C24" s="11"/>
      <c r="D24" s="16">
        <v>22</v>
      </c>
      <c r="E24" s="16">
        <v>325.8</v>
      </c>
      <c r="F24" s="16">
        <v>320.3</v>
      </c>
      <c r="G24" s="14">
        <v>428.7</v>
      </c>
      <c r="H24" s="10">
        <v>572</v>
      </c>
      <c r="I24" s="16">
        <v>786.6</v>
      </c>
      <c r="J24" s="16">
        <v>1590.8</v>
      </c>
      <c r="K24" s="16">
        <v>1606.4</v>
      </c>
      <c r="L24" s="16">
        <v>1105.2</v>
      </c>
      <c r="M24" s="17">
        <v>1138.6</v>
      </c>
      <c r="N24" s="17">
        <v>1211</v>
      </c>
      <c r="O24" s="17">
        <v>1297.8</v>
      </c>
      <c r="P24" s="20">
        <v>1010.9</v>
      </c>
      <c r="Q24" s="21">
        <v>1143.6</v>
      </c>
      <c r="R24" s="17">
        <v>1203.2</v>
      </c>
      <c r="S24" s="17">
        <v>1394</v>
      </c>
      <c r="T24" s="17">
        <v>1535.8</v>
      </c>
      <c r="U24" s="17">
        <v>1583.8</v>
      </c>
      <c r="V24" s="17">
        <v>1658.7</v>
      </c>
      <c r="W24" s="16">
        <v>1880.8</v>
      </c>
      <c r="X24" s="16">
        <v>2202.5</v>
      </c>
      <c r="Y24" s="16">
        <v>2379.8</v>
      </c>
      <c r="AE24" s="4"/>
    </row>
    <row r="25" spans="1:31" s="5" customFormat="1" ht="19.5" customHeight="1">
      <c r="A25" s="10"/>
      <c r="B25" s="10" t="s">
        <v>38</v>
      </c>
      <c r="C25" s="11"/>
      <c r="D25" s="16">
        <v>23</v>
      </c>
      <c r="E25" s="17">
        <v>0</v>
      </c>
      <c r="F25" s="17">
        <v>0</v>
      </c>
      <c r="G25" s="14">
        <v>0</v>
      </c>
      <c r="H25" s="14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1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AE25" s="4"/>
    </row>
    <row r="26" spans="1:31" s="5" customFormat="1" ht="19.5" customHeight="1">
      <c r="A26" s="10"/>
      <c r="B26" s="10" t="s">
        <v>17</v>
      </c>
      <c r="C26" s="11"/>
      <c r="D26" s="16">
        <v>24</v>
      </c>
      <c r="E26" s="16">
        <v>146.7</v>
      </c>
      <c r="F26" s="16">
        <v>168.5</v>
      </c>
      <c r="G26" s="14">
        <v>153</v>
      </c>
      <c r="H26" s="10">
        <v>121.9</v>
      </c>
      <c r="I26" s="16">
        <v>105.2</v>
      </c>
      <c r="J26" s="16">
        <v>98.6</v>
      </c>
      <c r="K26" s="16">
        <v>120.5</v>
      </c>
      <c r="L26" s="16">
        <v>171.2</v>
      </c>
      <c r="M26" s="17">
        <v>206.1</v>
      </c>
      <c r="N26" s="17">
        <v>288</v>
      </c>
      <c r="O26" s="17">
        <v>253.5</v>
      </c>
      <c r="P26" s="20">
        <v>237.5</v>
      </c>
      <c r="Q26" s="21">
        <v>248.5</v>
      </c>
      <c r="R26" s="17">
        <v>329.8</v>
      </c>
      <c r="S26" s="17">
        <v>402.9</v>
      </c>
      <c r="T26" s="17">
        <v>480.7</v>
      </c>
      <c r="U26" s="17">
        <v>520</v>
      </c>
      <c r="V26" s="17">
        <v>610.6</v>
      </c>
      <c r="W26" s="16">
        <v>769.0000000000001</v>
      </c>
      <c r="X26" s="16">
        <v>799.2</v>
      </c>
      <c r="Y26" s="16">
        <v>760.9</v>
      </c>
      <c r="AE26" s="4"/>
    </row>
    <row r="27" spans="1:31" s="5" customFormat="1" ht="19.5" customHeight="1">
      <c r="A27" s="10"/>
      <c r="B27" s="10" t="s">
        <v>18</v>
      </c>
      <c r="C27" s="11"/>
      <c r="D27" s="16">
        <v>25</v>
      </c>
      <c r="E27" s="16">
        <v>104.6</v>
      </c>
      <c r="F27" s="16">
        <v>105.3</v>
      </c>
      <c r="G27" s="14">
        <v>217.4</v>
      </c>
      <c r="H27" s="10">
        <v>436.3</v>
      </c>
      <c r="I27" s="16">
        <v>419</v>
      </c>
      <c r="J27" s="16">
        <v>267.3</v>
      </c>
      <c r="K27" s="16">
        <v>362.5</v>
      </c>
      <c r="L27" s="16">
        <v>613.4</v>
      </c>
      <c r="M27" s="17">
        <v>380</v>
      </c>
      <c r="N27" s="17">
        <v>426</v>
      </c>
      <c r="O27" s="17">
        <v>514.1</v>
      </c>
      <c r="P27" s="20">
        <v>547.6</v>
      </c>
      <c r="Q27" s="21">
        <v>625.8</v>
      </c>
      <c r="R27" s="17">
        <v>670.9</v>
      </c>
      <c r="S27" s="17">
        <v>752.3</v>
      </c>
      <c r="T27" s="17">
        <v>930.8</v>
      </c>
      <c r="U27" s="17">
        <v>878.4</v>
      </c>
      <c r="V27" s="17">
        <v>1083.8</v>
      </c>
      <c r="W27" s="16">
        <v>1643.3</v>
      </c>
      <c r="X27" s="16">
        <v>1828.3</v>
      </c>
      <c r="Y27" s="16">
        <v>2286</v>
      </c>
      <c r="AE27" s="4"/>
    </row>
    <row r="28" spans="1:31" s="5" customFormat="1" ht="19.5" customHeight="1">
      <c r="A28" s="10"/>
      <c r="B28" s="10" t="s">
        <v>15</v>
      </c>
      <c r="C28" s="11"/>
      <c r="D28" s="16">
        <v>26</v>
      </c>
      <c r="E28" s="16">
        <v>0</v>
      </c>
      <c r="F28" s="16">
        <v>0</v>
      </c>
      <c r="G28" s="14">
        <v>0</v>
      </c>
      <c r="H28" s="10">
        <v>4.7</v>
      </c>
      <c r="I28" s="16">
        <v>6.800000000000012</v>
      </c>
      <c r="J28" s="16">
        <v>18.699999999999935</v>
      </c>
      <c r="K28" s="16">
        <v>12.2</v>
      </c>
      <c r="L28" s="16">
        <v>8.700000000000045</v>
      </c>
      <c r="M28" s="17">
        <v>10.5</v>
      </c>
      <c r="N28" s="17">
        <v>13</v>
      </c>
      <c r="O28" s="17">
        <v>16.700000000000045</v>
      </c>
      <c r="P28" s="20">
        <v>14.8</v>
      </c>
      <c r="Q28" s="21">
        <v>12.2</v>
      </c>
      <c r="R28" s="17">
        <v>83.8</v>
      </c>
      <c r="S28" s="17">
        <v>31.8</v>
      </c>
      <c r="T28" s="17">
        <v>28</v>
      </c>
      <c r="U28" s="17">
        <v>37.6</v>
      </c>
      <c r="V28" s="17">
        <v>33.00000000000001</v>
      </c>
      <c r="W28" s="16">
        <v>45.1</v>
      </c>
      <c r="X28" s="16">
        <v>27.4</v>
      </c>
      <c r="Y28" s="16">
        <v>42.5</v>
      </c>
      <c r="AE28" s="4"/>
    </row>
    <row r="29" spans="1:31" s="5" customFormat="1" ht="19.5" customHeight="1">
      <c r="A29" s="10"/>
      <c r="B29" s="10" t="s">
        <v>19</v>
      </c>
      <c r="C29" s="11"/>
      <c r="D29" s="16">
        <v>27</v>
      </c>
      <c r="E29" s="16">
        <v>314.8</v>
      </c>
      <c r="F29" s="16">
        <v>378.7</v>
      </c>
      <c r="G29" s="14">
        <v>547.6</v>
      </c>
      <c r="H29" s="10">
        <v>558.1</v>
      </c>
      <c r="I29" s="16">
        <v>661.4</v>
      </c>
      <c r="J29" s="16">
        <v>933.7</v>
      </c>
      <c r="K29" s="16">
        <v>1347.4</v>
      </c>
      <c r="L29" s="16">
        <v>1505.9</v>
      </c>
      <c r="M29" s="17">
        <v>1623.6</v>
      </c>
      <c r="N29" s="17">
        <v>1655.5</v>
      </c>
      <c r="O29" s="17">
        <v>1857.6</v>
      </c>
      <c r="P29" s="20">
        <v>2294.9</v>
      </c>
      <c r="Q29" s="21">
        <v>2791.1</v>
      </c>
      <c r="R29" s="17">
        <v>3036.7</v>
      </c>
      <c r="S29" s="17">
        <v>3393.7</v>
      </c>
      <c r="T29" s="17">
        <v>3544</v>
      </c>
      <c r="U29" s="17">
        <v>3731.5</v>
      </c>
      <c r="V29" s="17">
        <v>4198.2</v>
      </c>
      <c r="W29" s="17">
        <v>5575</v>
      </c>
      <c r="X29" s="16">
        <v>6341.9</v>
      </c>
      <c r="Y29" s="16">
        <v>6330.6</v>
      </c>
      <c r="AE29" s="4"/>
    </row>
    <row r="30" spans="1:31" s="5" customFormat="1" ht="19.5" customHeight="1">
      <c r="A30" s="10"/>
      <c r="B30" s="10" t="s">
        <v>39</v>
      </c>
      <c r="C30" s="11"/>
      <c r="D30" s="16">
        <v>28</v>
      </c>
      <c r="E30" s="16">
        <v>0</v>
      </c>
      <c r="F30" s="16">
        <v>0</v>
      </c>
      <c r="G30" s="14">
        <v>16.2</v>
      </c>
      <c r="H30" s="10">
        <v>183.3</v>
      </c>
      <c r="I30" s="16">
        <v>436.4</v>
      </c>
      <c r="J30" s="16">
        <v>773</v>
      </c>
      <c r="K30" s="16">
        <v>953.8</v>
      </c>
      <c r="L30" s="16">
        <v>944.3</v>
      </c>
      <c r="M30" s="17">
        <v>1001.3</v>
      </c>
      <c r="N30" s="17">
        <v>1056.9</v>
      </c>
      <c r="O30" s="17">
        <v>1353.4</v>
      </c>
      <c r="P30" s="20">
        <v>1222.3</v>
      </c>
      <c r="Q30" s="17">
        <v>1387.7</v>
      </c>
      <c r="R30" s="17">
        <v>1254.3</v>
      </c>
      <c r="S30" s="17">
        <v>1398</v>
      </c>
      <c r="T30" s="17">
        <v>1496</v>
      </c>
      <c r="U30" s="17">
        <v>1163</v>
      </c>
      <c r="V30" s="17">
        <v>1462.6000000000001</v>
      </c>
      <c r="W30" s="16">
        <v>1635.1</v>
      </c>
      <c r="X30" s="16">
        <v>2186.1</v>
      </c>
      <c r="Y30" s="16">
        <v>2748.1</v>
      </c>
      <c r="AE30" s="4"/>
    </row>
    <row r="31" spans="1:31" s="35" customFormat="1" ht="19.5" customHeight="1">
      <c r="A31" s="32" t="s">
        <v>40</v>
      </c>
      <c r="B31" s="32"/>
      <c r="C31" s="32"/>
      <c r="D31" s="33" t="s">
        <v>41</v>
      </c>
      <c r="E31" s="34">
        <f>E11-E22</f>
        <v>29.59999999999991</v>
      </c>
      <c r="F31" s="34">
        <f aca="true" t="shared" si="4" ref="F31:N31">F11-F22</f>
        <v>83.59999999999991</v>
      </c>
      <c r="G31" s="34">
        <f t="shared" si="4"/>
        <v>431.1000000000006</v>
      </c>
      <c r="H31" s="34">
        <f t="shared" si="4"/>
        <v>403</v>
      </c>
      <c r="I31" s="34">
        <f t="shared" si="4"/>
        <v>871.5</v>
      </c>
      <c r="J31" s="34">
        <f t="shared" si="4"/>
        <v>593.7000000000007</v>
      </c>
      <c r="K31" s="34">
        <f t="shared" si="4"/>
        <v>443.2999999999993</v>
      </c>
      <c r="L31" s="34">
        <f t="shared" si="4"/>
        <v>-132.5000000000009</v>
      </c>
      <c r="M31" s="34">
        <f t="shared" si="4"/>
        <v>385.59999999999945</v>
      </c>
      <c r="N31" s="34">
        <f t="shared" si="4"/>
        <v>1087.0999999999995</v>
      </c>
      <c r="O31" s="34">
        <f aca="true" t="shared" si="5" ref="O31:U31">O11-O22</f>
        <v>1064.300000000002</v>
      </c>
      <c r="P31" s="34">
        <f t="shared" si="5"/>
        <v>711.1999999999998</v>
      </c>
      <c r="Q31" s="34">
        <f t="shared" si="5"/>
        <v>388.09999999999945</v>
      </c>
      <c r="R31" s="34">
        <f t="shared" si="5"/>
        <v>782.9000000000005</v>
      </c>
      <c r="S31" s="34">
        <f t="shared" si="5"/>
        <v>549.8999999999996</v>
      </c>
      <c r="T31" s="34">
        <f t="shared" si="5"/>
        <v>1256.9000000000015</v>
      </c>
      <c r="U31" s="34">
        <f t="shared" si="5"/>
        <v>2222.999999999998</v>
      </c>
      <c r="V31" s="34">
        <v>2075.3999999999996</v>
      </c>
      <c r="W31" s="33">
        <v>-992.0999999999985</v>
      </c>
      <c r="X31" s="34">
        <f>X11-X22</f>
        <v>-227.39999999999964</v>
      </c>
      <c r="Y31" s="34">
        <f>Y11-Y22</f>
        <v>2615.2000000000007</v>
      </c>
      <c r="AE31" s="36"/>
    </row>
    <row r="32" spans="1:31" s="35" customFormat="1" ht="19.5" customHeight="1">
      <c r="A32" s="32" t="s">
        <v>42</v>
      </c>
      <c r="B32" s="32"/>
      <c r="C32" s="32"/>
      <c r="D32" s="33" t="s">
        <v>43</v>
      </c>
      <c r="E32" s="34">
        <f aca="true" t="shared" si="6" ref="E32:U32">E11-E22+E25</f>
        <v>29.59999999999991</v>
      </c>
      <c r="F32" s="34">
        <f t="shared" si="6"/>
        <v>83.59999999999991</v>
      </c>
      <c r="G32" s="34">
        <f t="shared" si="6"/>
        <v>431.1000000000006</v>
      </c>
      <c r="H32" s="34">
        <f t="shared" si="6"/>
        <v>403</v>
      </c>
      <c r="I32" s="34">
        <f t="shared" si="6"/>
        <v>871.5</v>
      </c>
      <c r="J32" s="34">
        <f t="shared" si="6"/>
        <v>593.7000000000007</v>
      </c>
      <c r="K32" s="34">
        <f t="shared" si="6"/>
        <v>443.2999999999993</v>
      </c>
      <c r="L32" s="34">
        <f t="shared" si="6"/>
        <v>-132.5000000000009</v>
      </c>
      <c r="M32" s="34">
        <f t="shared" si="6"/>
        <v>385.59999999999945</v>
      </c>
      <c r="N32" s="34">
        <f t="shared" si="6"/>
        <v>1087.0999999999995</v>
      </c>
      <c r="O32" s="34">
        <f t="shared" si="6"/>
        <v>1064.300000000002</v>
      </c>
      <c r="P32" s="34">
        <f t="shared" si="6"/>
        <v>711.1999999999998</v>
      </c>
      <c r="Q32" s="34">
        <f t="shared" si="6"/>
        <v>388.09999999999945</v>
      </c>
      <c r="R32" s="34">
        <f t="shared" si="6"/>
        <v>782.9000000000005</v>
      </c>
      <c r="S32" s="34">
        <f t="shared" si="6"/>
        <v>549.8999999999996</v>
      </c>
      <c r="T32" s="34">
        <f t="shared" si="6"/>
        <v>1256.9000000000015</v>
      </c>
      <c r="U32" s="34">
        <f t="shared" si="6"/>
        <v>2222.999999999998</v>
      </c>
      <c r="V32" s="34">
        <v>2075.3999999999996</v>
      </c>
      <c r="W32" s="33">
        <v>-992.0999999999985</v>
      </c>
      <c r="X32" s="34">
        <f>X31-X25</f>
        <v>-227.39999999999964</v>
      </c>
      <c r="Y32" s="34">
        <f>Y31-Y25</f>
        <v>2615.2000000000007</v>
      </c>
      <c r="AE32" s="36"/>
    </row>
    <row r="33" spans="1:25" s="5" customFormat="1" ht="19.5" customHeight="1">
      <c r="A33" s="11" t="s">
        <v>44</v>
      </c>
      <c r="B33" s="11"/>
      <c r="C33" s="11"/>
      <c r="D33" s="15">
        <v>31</v>
      </c>
      <c r="E33" s="13">
        <v>185.6</v>
      </c>
      <c r="F33" s="15">
        <v>158.9</v>
      </c>
      <c r="G33" s="15">
        <v>352.8</v>
      </c>
      <c r="H33" s="15">
        <v>240.8</v>
      </c>
      <c r="I33" s="15">
        <v>505.1</v>
      </c>
      <c r="J33" s="15">
        <v>541</v>
      </c>
      <c r="K33" s="15">
        <v>826.7</v>
      </c>
      <c r="L33" s="15">
        <v>1041.3999999999999</v>
      </c>
      <c r="M33" s="13">
        <v>1320.9</v>
      </c>
      <c r="N33" s="13">
        <v>1298</v>
      </c>
      <c r="O33" s="13">
        <v>1219</v>
      </c>
      <c r="P33" s="13">
        <v>1014.9</v>
      </c>
      <c r="Q33" s="13">
        <v>967.6</v>
      </c>
      <c r="R33" s="13">
        <v>1123.9</v>
      </c>
      <c r="S33" s="13">
        <v>1029.3</v>
      </c>
      <c r="T33" s="13">
        <v>1581</v>
      </c>
      <c r="U33" s="13">
        <v>2546.4</v>
      </c>
      <c r="V33" s="15">
        <v>3428</v>
      </c>
      <c r="W33" s="15" t="s">
        <v>66</v>
      </c>
      <c r="X33" s="15">
        <v>3542.5</v>
      </c>
      <c r="Y33" s="15">
        <v>4381.2</v>
      </c>
    </row>
    <row r="34" spans="1:25" s="31" customFormat="1" ht="19.5" customHeight="1">
      <c r="A34" s="32" t="s">
        <v>45</v>
      </c>
      <c r="B34" s="32"/>
      <c r="C34" s="32"/>
      <c r="D34" s="33" t="s">
        <v>46</v>
      </c>
      <c r="E34" s="34">
        <f aca="true" t="shared" si="7" ref="E34:U34">E11-E22-E33</f>
        <v>-156.00000000000009</v>
      </c>
      <c r="F34" s="34">
        <f t="shared" si="7"/>
        <v>-75.3000000000001</v>
      </c>
      <c r="G34" s="34">
        <f t="shared" si="7"/>
        <v>78.30000000000058</v>
      </c>
      <c r="H34" s="34">
        <f t="shared" si="7"/>
        <v>162.2</v>
      </c>
      <c r="I34" s="34">
        <f t="shared" si="7"/>
        <v>366.4</v>
      </c>
      <c r="J34" s="34">
        <f t="shared" si="7"/>
        <v>52.70000000000073</v>
      </c>
      <c r="K34" s="34">
        <f t="shared" si="7"/>
        <v>-383.4000000000008</v>
      </c>
      <c r="L34" s="34">
        <f t="shared" si="7"/>
        <v>-1173.9000000000008</v>
      </c>
      <c r="M34" s="34">
        <f t="shared" si="7"/>
        <v>-935.3000000000006</v>
      </c>
      <c r="N34" s="34">
        <f t="shared" si="7"/>
        <v>-210.90000000000055</v>
      </c>
      <c r="O34" s="34">
        <f t="shared" si="7"/>
        <v>-154.699999999998</v>
      </c>
      <c r="P34" s="34">
        <f t="shared" si="7"/>
        <v>-303.70000000000016</v>
      </c>
      <c r="Q34" s="34">
        <f t="shared" si="7"/>
        <v>-579.5000000000006</v>
      </c>
      <c r="R34" s="34">
        <f t="shared" si="7"/>
        <v>-340.99999999999955</v>
      </c>
      <c r="S34" s="34">
        <f t="shared" si="7"/>
        <v>-479.4000000000003</v>
      </c>
      <c r="T34" s="34">
        <f t="shared" si="7"/>
        <v>-324.09999999999854</v>
      </c>
      <c r="U34" s="34">
        <f t="shared" si="7"/>
        <v>-323.4000000000019</v>
      </c>
      <c r="V34" s="34">
        <v>-1352.6000000000004</v>
      </c>
      <c r="W34" s="33">
        <v>-4574.1</v>
      </c>
      <c r="X34" s="34">
        <f>X31-X33</f>
        <v>-3769.8999999999996</v>
      </c>
      <c r="Y34" s="34">
        <f>Y31-Y33</f>
        <v>-1765.999999999999</v>
      </c>
    </row>
    <row r="35" spans="1:25" s="7" customFormat="1" ht="19.5" customHeight="1">
      <c r="A35" s="11" t="s">
        <v>47</v>
      </c>
      <c r="B35" s="11"/>
      <c r="C35" s="11"/>
      <c r="D35" s="15">
        <v>32</v>
      </c>
      <c r="E35" s="15">
        <f aca="true" t="shared" si="8" ref="E35:L35">SUM(E36:E42)</f>
        <v>-21.099999999999994</v>
      </c>
      <c r="F35" s="15">
        <f t="shared" si="8"/>
        <v>65.4</v>
      </c>
      <c r="G35" s="15">
        <f t="shared" si="8"/>
        <v>118.4</v>
      </c>
      <c r="H35" s="15">
        <f t="shared" si="8"/>
        <v>95.1</v>
      </c>
      <c r="I35" s="15">
        <f t="shared" si="8"/>
        <v>284.1</v>
      </c>
      <c r="J35" s="15">
        <f t="shared" si="8"/>
        <v>64.89999999999999</v>
      </c>
      <c r="K35" s="15">
        <f t="shared" si="8"/>
        <v>567.8</v>
      </c>
      <c r="L35" s="15">
        <f t="shared" si="8"/>
        <v>-482.00000000000006</v>
      </c>
      <c r="M35" s="13">
        <v>320</v>
      </c>
      <c r="N35" s="13">
        <f aca="true" t="shared" si="9" ref="N35:S35">SUM(N36:N42)</f>
        <v>361.7</v>
      </c>
      <c r="O35" s="13">
        <f t="shared" si="9"/>
        <v>445.29999999999995</v>
      </c>
      <c r="P35" s="13">
        <f t="shared" si="9"/>
        <v>-91.90000000000003</v>
      </c>
      <c r="Q35" s="13">
        <f t="shared" si="9"/>
        <v>421.5</v>
      </c>
      <c r="R35" s="13">
        <f t="shared" si="9"/>
        <v>592</v>
      </c>
      <c r="S35" s="13">
        <f t="shared" si="9"/>
        <v>568.3</v>
      </c>
      <c r="T35" s="13">
        <f aca="true" t="shared" si="10" ref="T35:Y35">SUM(T36:T42)</f>
        <v>794.2</v>
      </c>
      <c r="U35" s="13">
        <f t="shared" si="10"/>
        <v>789.3000000000001</v>
      </c>
      <c r="V35" s="13">
        <f t="shared" si="10"/>
        <v>14.599999999999994</v>
      </c>
      <c r="W35" s="13">
        <f t="shared" si="10"/>
        <v>1758.3</v>
      </c>
      <c r="X35" s="13">
        <f t="shared" si="10"/>
        <v>-1269.2</v>
      </c>
      <c r="Y35" s="13">
        <f t="shared" si="10"/>
        <v>940.6</v>
      </c>
    </row>
    <row r="36" spans="1:25" s="7" customFormat="1" ht="19.5" customHeight="1">
      <c r="A36" s="27"/>
      <c r="B36" s="27" t="s">
        <v>48</v>
      </c>
      <c r="C36" s="11"/>
      <c r="D36" s="18">
        <v>3202</v>
      </c>
      <c r="E36" s="15">
        <f aca="true" t="shared" si="11" ref="E36:N42">SUM(E44,E52)</f>
        <v>-54.3</v>
      </c>
      <c r="F36" s="15">
        <f t="shared" si="11"/>
        <v>11.7</v>
      </c>
      <c r="G36" s="15">
        <f t="shared" si="11"/>
        <v>59.6</v>
      </c>
      <c r="H36" s="15">
        <f t="shared" si="11"/>
        <v>69.3</v>
      </c>
      <c r="I36" s="15">
        <f t="shared" si="11"/>
        <v>124.5</v>
      </c>
      <c r="J36" s="15">
        <f t="shared" si="11"/>
        <v>8.6</v>
      </c>
      <c r="K36" s="15">
        <f t="shared" si="11"/>
        <v>383.5</v>
      </c>
      <c r="L36" s="15">
        <f t="shared" si="11"/>
        <v>-367.70000000000005</v>
      </c>
      <c r="M36" s="15">
        <f t="shared" si="11"/>
        <v>121.2</v>
      </c>
      <c r="N36" s="15">
        <f t="shared" si="11"/>
        <v>95.7</v>
      </c>
      <c r="O36" s="13">
        <f aca="true" t="shared" si="12" ref="O36:T36">SUM(O44,O52)</f>
        <v>152.1</v>
      </c>
      <c r="P36" s="15">
        <f t="shared" si="12"/>
        <v>-303.1</v>
      </c>
      <c r="Q36" s="13">
        <f t="shared" si="12"/>
        <v>205.29999999999995</v>
      </c>
      <c r="R36" s="13">
        <f t="shared" si="12"/>
        <v>144.9</v>
      </c>
      <c r="S36" s="13">
        <f t="shared" si="12"/>
        <v>90.4</v>
      </c>
      <c r="T36" s="13">
        <f t="shared" si="12"/>
        <v>-90.5</v>
      </c>
      <c r="U36" s="13">
        <f aca="true" t="shared" si="13" ref="U36:U42">SUM(U44,U52)</f>
        <v>157.6</v>
      </c>
      <c r="V36" s="13">
        <v>-96.7</v>
      </c>
      <c r="W36" s="18">
        <v>1721.7</v>
      </c>
      <c r="X36" s="15">
        <v>-1311.2</v>
      </c>
      <c r="Y36" s="39">
        <v>599.5</v>
      </c>
    </row>
    <row r="37" spans="1:25" s="7" customFormat="1" ht="19.5" customHeight="1">
      <c r="A37" s="27"/>
      <c r="B37" s="27" t="s">
        <v>49</v>
      </c>
      <c r="C37" s="11"/>
      <c r="D37" s="18">
        <v>3203</v>
      </c>
      <c r="E37" s="15">
        <f t="shared" si="11"/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v>0</v>
      </c>
      <c r="M37" s="13">
        <v>0</v>
      </c>
      <c r="N37" s="13">
        <f aca="true" t="shared" si="14" ref="N37:O42">SUM(N45,N53)</f>
        <v>0</v>
      </c>
      <c r="O37" s="13">
        <f t="shared" si="14"/>
        <v>0</v>
      </c>
      <c r="P37" s="13">
        <f aca="true" t="shared" si="15" ref="P37:Q42">SUM(P45,P53)</f>
        <v>0</v>
      </c>
      <c r="Q37" s="13">
        <f t="shared" si="15"/>
        <v>0</v>
      </c>
      <c r="R37" s="13">
        <f aca="true" t="shared" si="16" ref="R37:S42">SUM(R45,R53)</f>
        <v>0</v>
      </c>
      <c r="S37" s="13">
        <f t="shared" si="16"/>
        <v>0</v>
      </c>
      <c r="T37" s="13">
        <f aca="true" t="shared" si="17" ref="T37:T42">SUM(T45,T53)</f>
        <v>0</v>
      </c>
      <c r="U37" s="13">
        <f t="shared" si="13"/>
        <v>0</v>
      </c>
      <c r="V37" s="13">
        <v>0</v>
      </c>
      <c r="W37" s="13">
        <v>0</v>
      </c>
      <c r="X37" s="13">
        <v>0</v>
      </c>
      <c r="Y37" s="13">
        <v>0</v>
      </c>
    </row>
    <row r="38" spans="1:25" s="7" customFormat="1" ht="19.5" customHeight="1">
      <c r="A38" s="27"/>
      <c r="B38" s="27" t="s">
        <v>50</v>
      </c>
      <c r="C38" s="11"/>
      <c r="D38" s="18">
        <v>3204</v>
      </c>
      <c r="E38" s="15">
        <f t="shared" si="11"/>
        <v>47.2</v>
      </c>
      <c r="F38" s="15">
        <f t="shared" si="11"/>
        <v>53.7</v>
      </c>
      <c r="G38" s="15">
        <f t="shared" si="11"/>
        <v>58.8</v>
      </c>
      <c r="H38" s="15">
        <f t="shared" si="11"/>
        <v>25.8</v>
      </c>
      <c r="I38" s="15">
        <f t="shared" si="11"/>
        <v>159.6</v>
      </c>
      <c r="J38" s="15">
        <f t="shared" si="11"/>
        <v>56.3</v>
      </c>
      <c r="K38" s="15">
        <f t="shared" si="11"/>
        <v>125.5</v>
      </c>
      <c r="L38" s="15">
        <f t="shared" si="11"/>
        <v>52.999999999999986</v>
      </c>
      <c r="M38" s="13">
        <v>116.4</v>
      </c>
      <c r="N38" s="13">
        <f t="shared" si="14"/>
        <v>266</v>
      </c>
      <c r="O38" s="13">
        <f t="shared" si="14"/>
        <v>293.2</v>
      </c>
      <c r="P38" s="13">
        <f t="shared" si="15"/>
        <v>75.2</v>
      </c>
      <c r="Q38" s="13">
        <f t="shared" si="15"/>
        <v>49.800000000000004</v>
      </c>
      <c r="R38" s="13">
        <f t="shared" si="16"/>
        <v>183.5</v>
      </c>
      <c r="S38" s="13">
        <f t="shared" si="16"/>
        <v>268.7</v>
      </c>
      <c r="T38" s="13">
        <f t="shared" si="17"/>
        <v>311.8</v>
      </c>
      <c r="U38" s="13">
        <v>513.2</v>
      </c>
      <c r="V38" s="13">
        <v>111.3</v>
      </c>
      <c r="W38" s="18">
        <v>36.6</v>
      </c>
      <c r="X38" s="13">
        <v>42</v>
      </c>
      <c r="Y38" s="39">
        <v>341.1</v>
      </c>
    </row>
    <row r="39" spans="1:25" s="7" customFormat="1" ht="19.5" customHeight="1">
      <c r="A39" s="27"/>
      <c r="B39" s="27" t="s">
        <v>51</v>
      </c>
      <c r="C39" s="11"/>
      <c r="D39" s="18">
        <v>3205</v>
      </c>
      <c r="E39" s="15">
        <f t="shared" si="11"/>
        <v>-14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0</v>
      </c>
      <c r="J39" s="15">
        <f t="shared" si="11"/>
        <v>0</v>
      </c>
      <c r="K39" s="15">
        <f t="shared" si="11"/>
        <v>58.8</v>
      </c>
      <c r="L39" s="15">
        <f t="shared" si="11"/>
        <v>-166.8</v>
      </c>
      <c r="M39" s="13">
        <v>82.39999999999999</v>
      </c>
      <c r="N39" s="13">
        <f t="shared" si="14"/>
        <v>0</v>
      </c>
      <c r="O39" s="13">
        <f t="shared" si="14"/>
        <v>0</v>
      </c>
      <c r="P39" s="13">
        <f t="shared" si="15"/>
        <v>158.6</v>
      </c>
      <c r="Q39" s="13">
        <f t="shared" si="15"/>
        <v>166.4</v>
      </c>
      <c r="R39" s="13">
        <f t="shared" si="16"/>
        <v>263.6</v>
      </c>
      <c r="S39" s="13">
        <f t="shared" si="16"/>
        <v>209.2</v>
      </c>
      <c r="T39" s="13">
        <f t="shared" si="17"/>
        <v>572.9</v>
      </c>
      <c r="U39" s="13">
        <f t="shared" si="13"/>
        <v>118.5</v>
      </c>
      <c r="V39" s="13">
        <v>0</v>
      </c>
      <c r="W39" s="13">
        <v>0</v>
      </c>
      <c r="X39" s="13">
        <v>0</v>
      </c>
      <c r="Y39" s="13">
        <v>0</v>
      </c>
    </row>
    <row r="40" spans="1:25" s="7" customFormat="1" ht="19.5" customHeight="1">
      <c r="A40" s="27"/>
      <c r="B40" s="27" t="s">
        <v>52</v>
      </c>
      <c r="C40" s="11"/>
      <c r="D40" s="18">
        <v>3206</v>
      </c>
      <c r="E40" s="15">
        <f t="shared" si="11"/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>SUM(L48,L56)</f>
        <v>0</v>
      </c>
      <c r="M40" s="13">
        <v>0</v>
      </c>
      <c r="N40" s="13">
        <f t="shared" si="14"/>
        <v>0</v>
      </c>
      <c r="O40" s="13">
        <f t="shared" si="14"/>
        <v>0</v>
      </c>
      <c r="P40" s="13">
        <f t="shared" si="15"/>
        <v>0</v>
      </c>
      <c r="Q40" s="13">
        <f t="shared" si="15"/>
        <v>0</v>
      </c>
      <c r="R40" s="13">
        <f t="shared" si="16"/>
        <v>0</v>
      </c>
      <c r="S40" s="13">
        <f t="shared" si="16"/>
        <v>0</v>
      </c>
      <c r="T40" s="13">
        <f t="shared" si="17"/>
        <v>0</v>
      </c>
      <c r="U40" s="13">
        <f t="shared" si="13"/>
        <v>0</v>
      </c>
      <c r="V40" s="13">
        <v>0</v>
      </c>
      <c r="W40" s="13">
        <v>0</v>
      </c>
      <c r="X40" s="13">
        <v>0</v>
      </c>
      <c r="Y40" s="13">
        <v>0</v>
      </c>
    </row>
    <row r="41" spans="1:25" s="7" customFormat="1" ht="19.5" customHeight="1">
      <c r="A41" s="27"/>
      <c r="B41" s="27" t="s">
        <v>53</v>
      </c>
      <c r="C41" s="11"/>
      <c r="D41" s="18">
        <v>3207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0</v>
      </c>
      <c r="J41" s="15">
        <f t="shared" si="11"/>
        <v>0</v>
      </c>
      <c r="K41" s="15">
        <f t="shared" si="11"/>
        <v>0</v>
      </c>
      <c r="L41" s="15">
        <f>SUM(L49,L57)</f>
        <v>0</v>
      </c>
      <c r="M41" s="13">
        <v>0</v>
      </c>
      <c r="N41" s="13">
        <f t="shared" si="14"/>
        <v>0</v>
      </c>
      <c r="O41" s="13">
        <f t="shared" si="14"/>
        <v>0</v>
      </c>
      <c r="P41" s="13">
        <f t="shared" si="15"/>
        <v>0</v>
      </c>
      <c r="Q41" s="13">
        <f t="shared" si="15"/>
        <v>0</v>
      </c>
      <c r="R41" s="13">
        <f t="shared" si="16"/>
        <v>0</v>
      </c>
      <c r="S41" s="13">
        <f t="shared" si="16"/>
        <v>0</v>
      </c>
      <c r="T41" s="13">
        <f t="shared" si="17"/>
        <v>0</v>
      </c>
      <c r="U41" s="13">
        <f t="shared" si="13"/>
        <v>0</v>
      </c>
      <c r="V41" s="13">
        <v>0</v>
      </c>
      <c r="W41" s="13">
        <v>0</v>
      </c>
      <c r="X41" s="13">
        <v>0</v>
      </c>
      <c r="Y41" s="13">
        <v>0</v>
      </c>
    </row>
    <row r="42" spans="1:25" s="5" customFormat="1" ht="19.5" customHeight="1">
      <c r="A42" s="27"/>
      <c r="B42" s="27" t="s">
        <v>54</v>
      </c>
      <c r="C42" s="11"/>
      <c r="D42" s="18">
        <v>3208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>SUM(L50,L58)</f>
        <v>-0.5</v>
      </c>
      <c r="M42" s="13">
        <v>0</v>
      </c>
      <c r="N42" s="13">
        <f t="shared" si="14"/>
        <v>0</v>
      </c>
      <c r="O42" s="13">
        <f t="shared" si="14"/>
        <v>0</v>
      </c>
      <c r="P42" s="13">
        <f t="shared" si="15"/>
        <v>-22.6</v>
      </c>
      <c r="Q42" s="13">
        <f t="shared" si="15"/>
        <v>0</v>
      </c>
      <c r="R42" s="13">
        <f t="shared" si="16"/>
        <v>0</v>
      </c>
      <c r="S42" s="13">
        <f t="shared" si="16"/>
        <v>0</v>
      </c>
      <c r="T42" s="13">
        <f t="shared" si="17"/>
        <v>0</v>
      </c>
      <c r="U42" s="13">
        <f t="shared" si="13"/>
        <v>0</v>
      </c>
      <c r="V42" s="13">
        <v>0</v>
      </c>
      <c r="W42" s="13">
        <v>0</v>
      </c>
      <c r="X42" s="13">
        <v>0</v>
      </c>
      <c r="Y42" s="13">
        <v>0</v>
      </c>
    </row>
    <row r="43" spans="1:25" s="5" customFormat="1" ht="19.5" customHeight="1">
      <c r="A43" s="10"/>
      <c r="B43" s="10"/>
      <c r="C43" s="11" t="s">
        <v>20</v>
      </c>
      <c r="D43" s="15">
        <v>321</v>
      </c>
      <c r="E43" s="15">
        <f aca="true" t="shared" si="18" ref="E43:L43">SUM(E44:E50)</f>
        <v>-21.099999999999994</v>
      </c>
      <c r="F43" s="15">
        <f t="shared" si="18"/>
        <v>65.4</v>
      </c>
      <c r="G43" s="15">
        <f t="shared" si="18"/>
        <v>118.4</v>
      </c>
      <c r="H43" s="15">
        <f t="shared" si="18"/>
        <v>95.1</v>
      </c>
      <c r="I43" s="15">
        <f t="shared" si="18"/>
        <v>284.1</v>
      </c>
      <c r="J43" s="15">
        <f t="shared" si="18"/>
        <v>64.89999999999999</v>
      </c>
      <c r="K43" s="15">
        <f t="shared" si="18"/>
        <v>567.8</v>
      </c>
      <c r="L43" s="13">
        <f t="shared" si="18"/>
        <v>-482.00000000000006</v>
      </c>
      <c r="M43" s="13">
        <v>320</v>
      </c>
      <c r="N43" s="13">
        <f aca="true" t="shared" si="19" ref="N43:S43">SUM(N44:N50)</f>
        <v>361.7</v>
      </c>
      <c r="O43" s="13">
        <f t="shared" si="19"/>
        <v>445.29999999999995</v>
      </c>
      <c r="P43" s="13">
        <f t="shared" si="19"/>
        <v>-91.90000000000003</v>
      </c>
      <c r="Q43" s="13">
        <f t="shared" si="19"/>
        <v>421.5</v>
      </c>
      <c r="R43" s="13">
        <f t="shared" si="19"/>
        <v>592</v>
      </c>
      <c r="S43" s="13">
        <f t="shared" si="19"/>
        <v>568.3</v>
      </c>
      <c r="T43" s="13">
        <f aca="true" t="shared" si="20" ref="T43:Y43">SUM(T44:T50)</f>
        <v>794.2</v>
      </c>
      <c r="U43" s="13">
        <f t="shared" si="20"/>
        <v>789.3000000000001</v>
      </c>
      <c r="V43" s="13">
        <f t="shared" si="20"/>
        <v>14.599999999999994</v>
      </c>
      <c r="W43" s="13">
        <f t="shared" si="20"/>
        <v>1758.3</v>
      </c>
      <c r="X43" s="13">
        <f t="shared" si="20"/>
        <v>-1269.2</v>
      </c>
      <c r="Y43" s="13">
        <f t="shared" si="20"/>
        <v>940.6</v>
      </c>
    </row>
    <row r="44" spans="1:25" s="5" customFormat="1" ht="19.5" customHeight="1">
      <c r="A44" s="10"/>
      <c r="B44" s="10"/>
      <c r="C44" s="11" t="s">
        <v>55</v>
      </c>
      <c r="D44" s="16">
        <v>3212</v>
      </c>
      <c r="E44" s="16">
        <v>-54.3</v>
      </c>
      <c r="F44" s="16">
        <v>11.7</v>
      </c>
      <c r="G44" s="14">
        <v>59.6</v>
      </c>
      <c r="H44" s="10">
        <v>69.3</v>
      </c>
      <c r="I44" s="16">
        <v>124.5</v>
      </c>
      <c r="J44" s="16">
        <v>8.6</v>
      </c>
      <c r="K44" s="16">
        <v>383.5</v>
      </c>
      <c r="L44" s="16">
        <v>-367.70000000000005</v>
      </c>
      <c r="M44" s="17">
        <v>121.2</v>
      </c>
      <c r="N44" s="17">
        <v>95.7</v>
      </c>
      <c r="O44" s="17">
        <v>152.1</v>
      </c>
      <c r="P44" s="17">
        <v>-303.1</v>
      </c>
      <c r="Q44" s="17">
        <v>205.29999999999995</v>
      </c>
      <c r="R44" s="17">
        <v>144.9</v>
      </c>
      <c r="S44" s="17">
        <v>90.4</v>
      </c>
      <c r="T44" s="17">
        <v>-90.5</v>
      </c>
      <c r="U44" s="26">
        <v>157.6</v>
      </c>
      <c r="V44" s="17">
        <v>-96.7</v>
      </c>
      <c r="W44" s="16">
        <v>1721.7</v>
      </c>
      <c r="X44" s="16">
        <v>-1311.2</v>
      </c>
      <c r="Y44" s="38">
        <v>599.5</v>
      </c>
    </row>
    <row r="45" spans="1:25" s="5" customFormat="1" ht="19.5" customHeight="1">
      <c r="A45" s="10"/>
      <c r="B45" s="10"/>
      <c r="C45" s="11" t="s">
        <v>56</v>
      </c>
      <c r="D45" s="16">
        <v>3213</v>
      </c>
      <c r="E45" s="17">
        <v>0</v>
      </c>
      <c r="F45" s="17">
        <v>0</v>
      </c>
      <c r="G45" s="14">
        <v>0</v>
      </c>
      <c r="H45" s="14">
        <v>0</v>
      </c>
      <c r="I45" s="17">
        <v>0</v>
      </c>
      <c r="J45" s="17">
        <v>0</v>
      </c>
      <c r="K45" s="17">
        <v>0</v>
      </c>
      <c r="L45" s="16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26">
        <v>0</v>
      </c>
      <c r="V45" s="17">
        <v>0</v>
      </c>
      <c r="W45" s="17">
        <v>0</v>
      </c>
      <c r="X45" s="17">
        <v>0</v>
      </c>
      <c r="Y45" s="38">
        <v>0</v>
      </c>
    </row>
    <row r="46" spans="1:25" s="5" customFormat="1" ht="19.5" customHeight="1">
      <c r="A46" s="10"/>
      <c r="B46" s="10"/>
      <c r="C46" s="11" t="s">
        <v>57</v>
      </c>
      <c r="D46" s="16">
        <v>3214</v>
      </c>
      <c r="E46" s="16">
        <v>47.2</v>
      </c>
      <c r="F46" s="16">
        <v>53.7</v>
      </c>
      <c r="G46" s="14">
        <v>58.8</v>
      </c>
      <c r="H46" s="10">
        <v>25.8</v>
      </c>
      <c r="I46" s="16">
        <v>159.6</v>
      </c>
      <c r="J46" s="16">
        <v>56.3</v>
      </c>
      <c r="K46" s="16">
        <v>125.5</v>
      </c>
      <c r="L46" s="16">
        <v>52.999999999999986</v>
      </c>
      <c r="M46" s="17">
        <v>116.4</v>
      </c>
      <c r="N46" s="17">
        <v>266</v>
      </c>
      <c r="O46" s="17">
        <v>293.2</v>
      </c>
      <c r="P46" s="17">
        <v>75.2</v>
      </c>
      <c r="Q46" s="17">
        <v>49.800000000000004</v>
      </c>
      <c r="R46" s="17">
        <v>183.5</v>
      </c>
      <c r="S46" s="17">
        <v>268.7</v>
      </c>
      <c r="T46" s="17">
        <v>311.8</v>
      </c>
      <c r="U46" s="26">
        <v>513.2</v>
      </c>
      <c r="V46" s="17">
        <v>111.3</v>
      </c>
      <c r="W46" s="16">
        <v>36.6</v>
      </c>
      <c r="X46" s="16">
        <v>42</v>
      </c>
      <c r="Y46" s="38">
        <v>341.1</v>
      </c>
    </row>
    <row r="47" spans="1:25" s="5" customFormat="1" ht="19.5" customHeight="1">
      <c r="A47" s="10"/>
      <c r="B47" s="10"/>
      <c r="C47" s="11" t="s">
        <v>58</v>
      </c>
      <c r="D47" s="16">
        <v>3215</v>
      </c>
      <c r="E47" s="17">
        <v>-14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58.8</v>
      </c>
      <c r="L47" s="16">
        <v>-166.8</v>
      </c>
      <c r="M47" s="17">
        <v>82.39999999999999</v>
      </c>
      <c r="N47" s="17">
        <v>0</v>
      </c>
      <c r="O47" s="17">
        <v>0</v>
      </c>
      <c r="P47" s="17">
        <v>158.6</v>
      </c>
      <c r="Q47" s="17">
        <v>166.4</v>
      </c>
      <c r="R47" s="17">
        <v>263.6</v>
      </c>
      <c r="S47" s="17">
        <v>209.2</v>
      </c>
      <c r="T47" s="17">
        <v>572.9</v>
      </c>
      <c r="U47" s="26">
        <v>118.5</v>
      </c>
      <c r="V47" s="17">
        <v>0</v>
      </c>
      <c r="W47" s="17">
        <v>0</v>
      </c>
      <c r="X47" s="17">
        <v>0</v>
      </c>
      <c r="Y47" s="17">
        <v>0</v>
      </c>
    </row>
    <row r="48" spans="1:25" s="5" customFormat="1" ht="19.5" customHeight="1">
      <c r="A48" s="10"/>
      <c r="B48" s="10"/>
      <c r="C48" s="11" t="s">
        <v>59</v>
      </c>
      <c r="D48" s="16">
        <v>3216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6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26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s="5" customFormat="1" ht="19.5" customHeight="1">
      <c r="A49" s="10"/>
      <c r="B49" s="10"/>
      <c r="C49" s="11" t="s">
        <v>60</v>
      </c>
      <c r="D49" s="16">
        <v>3217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6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26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s="5" customFormat="1" ht="19.5" customHeight="1">
      <c r="A50" s="10"/>
      <c r="B50" s="10"/>
      <c r="C50" s="11" t="s">
        <v>61</v>
      </c>
      <c r="D50" s="16">
        <v>3218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6">
        <v>-0.5</v>
      </c>
      <c r="M50" s="17">
        <v>0</v>
      </c>
      <c r="N50" s="17">
        <v>0</v>
      </c>
      <c r="O50" s="17">
        <v>0</v>
      </c>
      <c r="P50" s="17">
        <v>-22.6</v>
      </c>
      <c r="Q50" s="17">
        <v>0</v>
      </c>
      <c r="R50" s="17">
        <v>0</v>
      </c>
      <c r="S50" s="17">
        <v>0</v>
      </c>
      <c r="T50" s="17">
        <v>0</v>
      </c>
      <c r="U50" s="26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s="5" customFormat="1" ht="19.5" customHeight="1">
      <c r="A51" s="10"/>
      <c r="B51" s="10"/>
      <c r="C51" s="11" t="s">
        <v>21</v>
      </c>
      <c r="D51" s="15">
        <v>322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</row>
    <row r="52" spans="1:25" s="5" customFormat="1" ht="19.5" customHeight="1">
      <c r="A52" s="10"/>
      <c r="B52" s="10"/>
      <c r="C52" s="11" t="s">
        <v>55</v>
      </c>
      <c r="D52" s="16">
        <v>3222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s="5" customFormat="1" ht="19.5" customHeight="1">
      <c r="A53" s="10"/>
      <c r="B53" s="10"/>
      <c r="C53" s="11" t="s">
        <v>56</v>
      </c>
      <c r="D53" s="16">
        <v>3223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s="5" customFormat="1" ht="19.5" customHeight="1">
      <c r="A54" s="10"/>
      <c r="B54" s="10"/>
      <c r="C54" s="11" t="s">
        <v>57</v>
      </c>
      <c r="D54" s="16">
        <v>3224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s="5" customFormat="1" ht="19.5" customHeight="1">
      <c r="A55" s="10"/>
      <c r="B55" s="10"/>
      <c r="C55" s="11" t="s">
        <v>58</v>
      </c>
      <c r="D55" s="16">
        <v>3225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s="5" customFormat="1" ht="19.5" customHeight="1">
      <c r="A56" s="10"/>
      <c r="B56" s="10"/>
      <c r="C56" s="11" t="s">
        <v>59</v>
      </c>
      <c r="D56" s="16">
        <v>3226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s="5" customFormat="1" ht="19.5" customHeight="1">
      <c r="A57" s="10"/>
      <c r="B57" s="10"/>
      <c r="C57" s="11" t="s">
        <v>60</v>
      </c>
      <c r="D57" s="16">
        <v>3227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s="5" customFormat="1" ht="19.5" customHeight="1">
      <c r="A58" s="10"/>
      <c r="B58" s="10"/>
      <c r="C58" s="11" t="s">
        <v>61</v>
      </c>
      <c r="D58" s="16">
        <v>3228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s="5" customFormat="1" ht="19.5" customHeight="1">
      <c r="A59" s="10"/>
      <c r="B59" s="10"/>
      <c r="C59" s="11" t="s">
        <v>22</v>
      </c>
      <c r="D59" s="16">
        <v>323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s="6" customFormat="1" ht="19.5" customHeight="1">
      <c r="A60" s="11" t="s">
        <v>62</v>
      </c>
      <c r="B60" s="11"/>
      <c r="C60" s="11"/>
      <c r="D60" s="15">
        <v>33</v>
      </c>
      <c r="E60" s="15">
        <f aca="true" t="shared" si="21" ref="E60:M60">SUM(E61:E67)</f>
        <v>134.9</v>
      </c>
      <c r="F60" s="15">
        <f t="shared" si="21"/>
        <v>140.70000000000002</v>
      </c>
      <c r="G60" s="15">
        <f t="shared" si="21"/>
        <v>40.1</v>
      </c>
      <c r="H60" s="15">
        <f t="shared" si="21"/>
        <v>-67.1</v>
      </c>
      <c r="I60" s="15">
        <f t="shared" si="21"/>
        <v>-82.3</v>
      </c>
      <c r="J60" s="15">
        <f t="shared" si="21"/>
        <v>12.200000000000003</v>
      </c>
      <c r="K60" s="15">
        <f t="shared" si="21"/>
        <v>951.1999999999999</v>
      </c>
      <c r="L60" s="15">
        <f t="shared" si="21"/>
        <v>691.9</v>
      </c>
      <c r="M60" s="15">
        <f t="shared" si="21"/>
        <v>1255.3000000000002</v>
      </c>
      <c r="N60" s="13">
        <f aca="true" t="shared" si="22" ref="N60:S60">SUM(N61:N67)</f>
        <v>572.6</v>
      </c>
      <c r="O60" s="13">
        <f t="shared" si="22"/>
        <v>600.0000000000001</v>
      </c>
      <c r="P60" s="13">
        <f t="shared" si="22"/>
        <v>211.79999999999998</v>
      </c>
      <c r="Q60" s="13">
        <f t="shared" si="22"/>
        <v>1000.9999999999999</v>
      </c>
      <c r="R60" s="13">
        <f t="shared" si="22"/>
        <v>932.9999999999999</v>
      </c>
      <c r="S60" s="13">
        <f t="shared" si="22"/>
        <v>1047.6999999999998</v>
      </c>
      <c r="T60" s="13">
        <f aca="true" t="shared" si="23" ref="T60:Y60">SUM(T61:T67)</f>
        <v>1118.3</v>
      </c>
      <c r="U60" s="13">
        <f t="shared" si="23"/>
        <v>1112.7</v>
      </c>
      <c r="V60" s="13">
        <f t="shared" si="23"/>
        <v>1367.2</v>
      </c>
      <c r="W60" s="13">
        <f t="shared" si="23"/>
        <v>6332.400000000001</v>
      </c>
      <c r="X60" s="13">
        <f t="shared" si="23"/>
        <v>2500.7</v>
      </c>
      <c r="Y60" s="13">
        <f t="shared" si="23"/>
        <v>2706.6000000000004</v>
      </c>
    </row>
    <row r="61" spans="1:25" s="6" customFormat="1" ht="19.5" customHeight="1">
      <c r="A61" s="11"/>
      <c r="B61" s="11" t="s">
        <v>63</v>
      </c>
      <c r="C61" s="11"/>
      <c r="D61" s="15">
        <v>3302</v>
      </c>
      <c r="E61" s="13">
        <f aca="true" t="shared" si="24" ref="E61:L67">SUM(E69,E77)</f>
        <v>0</v>
      </c>
      <c r="F61" s="13">
        <f t="shared" si="24"/>
        <v>0</v>
      </c>
      <c r="G61" s="13">
        <f t="shared" si="24"/>
        <v>0</v>
      </c>
      <c r="H61" s="13">
        <f t="shared" si="24"/>
        <v>0</v>
      </c>
      <c r="I61" s="13">
        <f t="shared" si="24"/>
        <v>0</v>
      </c>
      <c r="J61" s="13">
        <f t="shared" si="24"/>
        <v>0</v>
      </c>
      <c r="K61" s="13">
        <f t="shared" si="24"/>
        <v>0</v>
      </c>
      <c r="L61" s="15">
        <v>0</v>
      </c>
      <c r="M61" s="13">
        <v>0</v>
      </c>
      <c r="N61" s="13">
        <f aca="true" t="shared" si="25" ref="N61:S61">SUM(N69,N77)</f>
        <v>0</v>
      </c>
      <c r="O61" s="13">
        <f t="shared" si="25"/>
        <v>0</v>
      </c>
      <c r="P61" s="13">
        <f t="shared" si="25"/>
        <v>0</v>
      </c>
      <c r="Q61" s="13">
        <f t="shared" si="25"/>
        <v>0</v>
      </c>
      <c r="R61" s="13">
        <f t="shared" si="25"/>
        <v>0</v>
      </c>
      <c r="S61" s="13">
        <f t="shared" si="25"/>
        <v>0</v>
      </c>
      <c r="T61" s="13">
        <f aca="true" t="shared" si="26" ref="T61:Y67">SUM(T69,T77)</f>
        <v>0</v>
      </c>
      <c r="U61" s="13">
        <f t="shared" si="26"/>
        <v>0</v>
      </c>
      <c r="V61" s="13">
        <v>0</v>
      </c>
      <c r="W61" s="13">
        <v>0</v>
      </c>
      <c r="X61" s="13">
        <v>0</v>
      </c>
      <c r="Y61" s="13">
        <v>0</v>
      </c>
    </row>
    <row r="62" spans="1:25" s="6" customFormat="1" ht="19.5" customHeight="1">
      <c r="A62" s="11"/>
      <c r="B62" s="11" t="s">
        <v>64</v>
      </c>
      <c r="C62" s="11"/>
      <c r="D62" s="15">
        <v>3303</v>
      </c>
      <c r="E62" s="13">
        <f t="shared" si="24"/>
        <v>24.5</v>
      </c>
      <c r="F62" s="13">
        <f t="shared" si="24"/>
        <v>10.8</v>
      </c>
      <c r="G62" s="13">
        <f t="shared" si="24"/>
        <v>-9</v>
      </c>
      <c r="H62" s="13">
        <f t="shared" si="24"/>
        <v>-32</v>
      </c>
      <c r="I62" s="13">
        <f t="shared" si="24"/>
        <v>-20.4</v>
      </c>
      <c r="J62" s="13">
        <f t="shared" si="24"/>
        <v>-20</v>
      </c>
      <c r="K62" s="13">
        <f t="shared" si="24"/>
        <v>693.8</v>
      </c>
      <c r="L62" s="15">
        <v>224.5</v>
      </c>
      <c r="M62" s="13">
        <v>136.9</v>
      </c>
      <c r="N62" s="13">
        <f aca="true" t="shared" si="27" ref="N62:O67">SUM(N70,N78)</f>
        <v>147.7</v>
      </c>
      <c r="O62" s="13">
        <f t="shared" si="27"/>
        <v>14.099999999999994</v>
      </c>
      <c r="P62" s="13">
        <f aca="true" t="shared" si="28" ref="P62:Q67">SUM(P70,P78)</f>
        <v>98.1</v>
      </c>
      <c r="Q62" s="13">
        <f t="shared" si="28"/>
        <v>537.8</v>
      </c>
      <c r="R62" s="13">
        <f aca="true" t="shared" si="29" ref="R62:S67">SUM(R70,R78)</f>
        <v>279.7</v>
      </c>
      <c r="S62" s="13">
        <f t="shared" si="29"/>
        <v>343.4</v>
      </c>
      <c r="T62" s="13">
        <f t="shared" si="26"/>
        <v>364.5</v>
      </c>
      <c r="U62" s="13">
        <f t="shared" si="26"/>
        <v>387.2</v>
      </c>
      <c r="V62" s="13">
        <f t="shared" si="26"/>
        <v>906.6</v>
      </c>
      <c r="W62" s="13">
        <f t="shared" si="26"/>
        <v>1984</v>
      </c>
      <c r="X62" s="13">
        <f t="shared" si="26"/>
        <v>-393</v>
      </c>
      <c r="Y62" s="13">
        <f t="shared" si="26"/>
        <v>1303.4</v>
      </c>
    </row>
    <row r="63" spans="1:25" s="6" customFormat="1" ht="19.5" customHeight="1">
      <c r="A63" s="11"/>
      <c r="B63" s="11" t="s">
        <v>0</v>
      </c>
      <c r="C63" s="11"/>
      <c r="D63" s="15">
        <v>3304</v>
      </c>
      <c r="E63" s="13">
        <f t="shared" si="24"/>
        <v>110.4</v>
      </c>
      <c r="F63" s="13">
        <f t="shared" si="24"/>
        <v>129.9</v>
      </c>
      <c r="G63" s="13">
        <f t="shared" si="24"/>
        <v>49.1</v>
      </c>
      <c r="H63" s="13">
        <f t="shared" si="24"/>
        <v>-35.1</v>
      </c>
      <c r="I63" s="13">
        <f t="shared" si="24"/>
        <v>-61.9</v>
      </c>
      <c r="J63" s="13">
        <f t="shared" si="24"/>
        <v>32.2</v>
      </c>
      <c r="K63" s="13">
        <f t="shared" si="24"/>
        <v>279.8</v>
      </c>
      <c r="L63" s="15">
        <v>665.5</v>
      </c>
      <c r="M63" s="13">
        <v>1118.4</v>
      </c>
      <c r="N63" s="13">
        <f t="shared" si="27"/>
        <v>444.3</v>
      </c>
      <c r="O63" s="13">
        <f t="shared" si="27"/>
        <v>585.9000000000001</v>
      </c>
      <c r="P63" s="13">
        <f t="shared" si="28"/>
        <v>113.69999999999999</v>
      </c>
      <c r="Q63" s="13">
        <f t="shared" si="28"/>
        <v>483.3</v>
      </c>
      <c r="R63" s="13">
        <f t="shared" si="29"/>
        <v>666.9</v>
      </c>
      <c r="S63" s="13">
        <f t="shared" si="29"/>
        <v>753.2</v>
      </c>
      <c r="T63" s="13">
        <f t="shared" si="26"/>
        <v>804.7</v>
      </c>
      <c r="U63" s="13">
        <f t="shared" si="26"/>
        <v>728.7</v>
      </c>
      <c r="V63" s="13">
        <f t="shared" si="26"/>
        <v>460.6</v>
      </c>
      <c r="W63" s="13">
        <f t="shared" si="26"/>
        <v>4348.400000000001</v>
      </c>
      <c r="X63" s="13">
        <f t="shared" si="26"/>
        <v>2893.7</v>
      </c>
      <c r="Y63" s="13">
        <f t="shared" si="26"/>
        <v>1403.2</v>
      </c>
    </row>
    <row r="64" spans="1:25" s="6" customFormat="1" ht="19.5" customHeight="1">
      <c r="A64" s="11"/>
      <c r="B64" s="11" t="s">
        <v>1</v>
      </c>
      <c r="C64" s="11"/>
      <c r="D64" s="15">
        <v>3305</v>
      </c>
      <c r="E64" s="13">
        <f t="shared" si="24"/>
        <v>0</v>
      </c>
      <c r="F64" s="13">
        <f t="shared" si="24"/>
        <v>0</v>
      </c>
      <c r="G64" s="13">
        <f t="shared" si="24"/>
        <v>0</v>
      </c>
      <c r="H64" s="13">
        <f t="shared" si="24"/>
        <v>0</v>
      </c>
      <c r="I64" s="13">
        <f t="shared" si="24"/>
        <v>0</v>
      </c>
      <c r="J64" s="13">
        <f t="shared" si="24"/>
        <v>0</v>
      </c>
      <c r="K64" s="13">
        <f t="shared" si="24"/>
        <v>0</v>
      </c>
      <c r="L64" s="15">
        <v>0</v>
      </c>
      <c r="M64" s="13">
        <v>0</v>
      </c>
      <c r="N64" s="13">
        <f t="shared" si="27"/>
        <v>0</v>
      </c>
      <c r="O64" s="13">
        <f t="shared" si="27"/>
        <v>0</v>
      </c>
      <c r="P64" s="13">
        <f t="shared" si="28"/>
        <v>0</v>
      </c>
      <c r="Q64" s="13">
        <f t="shared" si="28"/>
        <v>0</v>
      </c>
      <c r="R64" s="13">
        <f t="shared" si="29"/>
        <v>0</v>
      </c>
      <c r="S64" s="13">
        <f t="shared" si="29"/>
        <v>0</v>
      </c>
      <c r="T64" s="13">
        <f t="shared" si="26"/>
        <v>0</v>
      </c>
      <c r="U64" s="13">
        <f t="shared" si="26"/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s="6" customFormat="1" ht="19.5" customHeight="1">
      <c r="A65" s="11"/>
      <c r="B65" s="11" t="s">
        <v>2</v>
      </c>
      <c r="C65" s="11"/>
      <c r="D65" s="15">
        <v>3306</v>
      </c>
      <c r="E65" s="13">
        <f t="shared" si="24"/>
        <v>0</v>
      </c>
      <c r="F65" s="13">
        <f t="shared" si="24"/>
        <v>0</v>
      </c>
      <c r="G65" s="13">
        <f t="shared" si="24"/>
        <v>0</v>
      </c>
      <c r="H65" s="13">
        <f t="shared" si="24"/>
        <v>0</v>
      </c>
      <c r="I65" s="13">
        <f t="shared" si="24"/>
        <v>0</v>
      </c>
      <c r="J65" s="13">
        <f t="shared" si="24"/>
        <v>0</v>
      </c>
      <c r="K65" s="13">
        <f t="shared" si="24"/>
        <v>0</v>
      </c>
      <c r="L65" s="15">
        <v>0</v>
      </c>
      <c r="M65" s="13">
        <v>0</v>
      </c>
      <c r="N65" s="13">
        <f t="shared" si="27"/>
        <v>0</v>
      </c>
      <c r="O65" s="13">
        <f t="shared" si="27"/>
        <v>0</v>
      </c>
      <c r="P65" s="13">
        <f t="shared" si="28"/>
        <v>0</v>
      </c>
      <c r="Q65" s="13">
        <f t="shared" si="28"/>
        <v>0</v>
      </c>
      <c r="R65" s="13">
        <f t="shared" si="29"/>
        <v>0</v>
      </c>
      <c r="S65" s="13">
        <f t="shared" si="29"/>
        <v>0</v>
      </c>
      <c r="T65" s="13">
        <f t="shared" si="26"/>
        <v>0</v>
      </c>
      <c r="U65" s="13">
        <f t="shared" si="26"/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s="6" customFormat="1" ht="19.5" customHeight="1">
      <c r="A66" s="11"/>
      <c r="B66" s="11" t="s">
        <v>3</v>
      </c>
      <c r="C66" s="11"/>
      <c r="D66" s="15">
        <v>3307</v>
      </c>
      <c r="E66" s="13">
        <f t="shared" si="24"/>
        <v>0</v>
      </c>
      <c r="F66" s="13">
        <f t="shared" si="24"/>
        <v>0</v>
      </c>
      <c r="G66" s="13">
        <f t="shared" si="24"/>
        <v>0</v>
      </c>
      <c r="H66" s="13">
        <f t="shared" si="24"/>
        <v>0</v>
      </c>
      <c r="I66" s="13">
        <f t="shared" si="24"/>
        <v>0</v>
      </c>
      <c r="J66" s="13">
        <f t="shared" si="24"/>
        <v>0</v>
      </c>
      <c r="K66" s="13">
        <f t="shared" si="24"/>
        <v>0</v>
      </c>
      <c r="L66" s="13">
        <f t="shared" si="24"/>
        <v>0</v>
      </c>
      <c r="M66" s="13">
        <v>0</v>
      </c>
      <c r="N66" s="13">
        <f t="shared" si="27"/>
        <v>0</v>
      </c>
      <c r="O66" s="13">
        <f t="shared" si="27"/>
        <v>0</v>
      </c>
      <c r="P66" s="13">
        <f t="shared" si="28"/>
        <v>0</v>
      </c>
      <c r="Q66" s="13">
        <f t="shared" si="28"/>
        <v>0</v>
      </c>
      <c r="R66" s="13">
        <f t="shared" si="29"/>
        <v>0</v>
      </c>
      <c r="S66" s="13">
        <f t="shared" si="29"/>
        <v>0</v>
      </c>
      <c r="T66" s="13">
        <f t="shared" si="26"/>
        <v>0</v>
      </c>
      <c r="U66" s="13">
        <f t="shared" si="26"/>
        <v>0</v>
      </c>
      <c r="V66" s="13">
        <v>0</v>
      </c>
      <c r="W66" s="13">
        <v>0</v>
      </c>
      <c r="X66" s="13">
        <v>0</v>
      </c>
      <c r="Y66" s="13">
        <v>0</v>
      </c>
    </row>
    <row r="67" spans="1:25" s="5" customFormat="1" ht="19.5" customHeight="1">
      <c r="A67" s="11"/>
      <c r="B67" s="11" t="s">
        <v>4</v>
      </c>
      <c r="C67" s="11"/>
      <c r="D67" s="15">
        <v>3308</v>
      </c>
      <c r="E67" s="13">
        <f t="shared" si="24"/>
        <v>0</v>
      </c>
      <c r="F67" s="13">
        <f t="shared" si="24"/>
        <v>0</v>
      </c>
      <c r="G67" s="13">
        <f t="shared" si="24"/>
        <v>0</v>
      </c>
      <c r="H67" s="13">
        <f t="shared" si="24"/>
        <v>0</v>
      </c>
      <c r="I67" s="13">
        <f t="shared" si="24"/>
        <v>0</v>
      </c>
      <c r="J67" s="13">
        <f t="shared" si="24"/>
        <v>0</v>
      </c>
      <c r="K67" s="13">
        <v>-22.4</v>
      </c>
      <c r="L67" s="15">
        <v>-198.1</v>
      </c>
      <c r="M67" s="13">
        <v>0</v>
      </c>
      <c r="N67" s="13">
        <f t="shared" si="27"/>
        <v>-19.4</v>
      </c>
      <c r="O67" s="13">
        <f t="shared" si="27"/>
        <v>0</v>
      </c>
      <c r="P67" s="13">
        <f t="shared" si="28"/>
        <v>0</v>
      </c>
      <c r="Q67" s="13">
        <f t="shared" si="28"/>
        <v>-20.1</v>
      </c>
      <c r="R67" s="13">
        <f t="shared" si="29"/>
        <v>-13.6</v>
      </c>
      <c r="S67" s="13">
        <f t="shared" si="29"/>
        <v>-48.9</v>
      </c>
      <c r="T67" s="13">
        <f t="shared" si="26"/>
        <v>-50.900000000000006</v>
      </c>
      <c r="U67" s="13">
        <f t="shared" si="26"/>
        <v>-3.2</v>
      </c>
      <c r="V67" s="13">
        <v>0</v>
      </c>
      <c r="W67" s="13">
        <v>0</v>
      </c>
      <c r="X67" s="13">
        <v>0</v>
      </c>
      <c r="Y67" s="13">
        <v>0</v>
      </c>
    </row>
    <row r="68" spans="1:25" s="5" customFormat="1" ht="19.5" customHeight="1">
      <c r="A68" s="10"/>
      <c r="B68" s="10"/>
      <c r="C68" s="11" t="s">
        <v>20</v>
      </c>
      <c r="D68" s="15">
        <v>331</v>
      </c>
      <c r="E68" s="13">
        <f aca="true" t="shared" si="30" ref="E68:L68">SUM(E69:E75)</f>
        <v>50</v>
      </c>
      <c r="F68" s="13">
        <f t="shared" si="30"/>
        <v>50</v>
      </c>
      <c r="G68" s="13">
        <f t="shared" si="30"/>
        <v>11.600000000000001</v>
      </c>
      <c r="H68" s="13">
        <f t="shared" si="30"/>
        <v>-32.6</v>
      </c>
      <c r="I68" s="13">
        <f t="shared" si="30"/>
        <v>-27.4</v>
      </c>
      <c r="J68" s="13">
        <f t="shared" si="30"/>
        <v>-22.3</v>
      </c>
      <c r="K68" s="13">
        <f t="shared" si="30"/>
        <v>-63.4</v>
      </c>
      <c r="L68" s="13">
        <f t="shared" si="30"/>
        <v>9.200000000000017</v>
      </c>
      <c r="M68" s="13">
        <v>102.80000000000001</v>
      </c>
      <c r="N68" s="13">
        <f aca="true" t="shared" si="31" ref="N68:S68">SUM(N69:N75)</f>
        <v>24.6</v>
      </c>
      <c r="O68" s="13">
        <f t="shared" si="31"/>
        <v>5.299999999999995</v>
      </c>
      <c r="P68" s="13">
        <f t="shared" si="31"/>
        <v>77.6</v>
      </c>
      <c r="Q68" s="13">
        <f t="shared" si="31"/>
        <v>507.4999999999999</v>
      </c>
      <c r="R68" s="13">
        <f t="shared" si="31"/>
        <v>256.7</v>
      </c>
      <c r="S68" s="13">
        <f t="shared" si="31"/>
        <v>299.5</v>
      </c>
      <c r="T68" s="13">
        <f aca="true" t="shared" si="32" ref="T68:Y68">SUM(T69:T75)</f>
        <v>320.2</v>
      </c>
      <c r="U68" s="13">
        <f t="shared" si="32"/>
        <v>375.4</v>
      </c>
      <c r="V68" s="13">
        <f t="shared" si="32"/>
        <v>897.6</v>
      </c>
      <c r="W68" s="13">
        <f t="shared" si="32"/>
        <v>1970</v>
      </c>
      <c r="X68" s="13">
        <f t="shared" si="32"/>
        <v>-401.5</v>
      </c>
      <c r="Y68" s="13">
        <f t="shared" si="32"/>
        <v>1297.2</v>
      </c>
    </row>
    <row r="69" spans="1:25" s="5" customFormat="1" ht="19.5" customHeight="1">
      <c r="A69" s="10"/>
      <c r="B69" s="10"/>
      <c r="C69" s="11" t="s">
        <v>55</v>
      </c>
      <c r="D69" s="16">
        <v>3312</v>
      </c>
      <c r="E69" s="17">
        <v>0</v>
      </c>
      <c r="F69" s="17">
        <v>0</v>
      </c>
      <c r="G69" s="14">
        <v>0</v>
      </c>
      <c r="H69" s="14">
        <v>0</v>
      </c>
      <c r="I69" s="17">
        <v>0</v>
      </c>
      <c r="J69" s="17">
        <v>0</v>
      </c>
      <c r="K69" s="17">
        <v>0</v>
      </c>
      <c r="L69" s="16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26">
        <v>0</v>
      </c>
      <c r="W69" s="26">
        <v>0</v>
      </c>
      <c r="X69" s="26">
        <v>0</v>
      </c>
      <c r="Y69" s="26">
        <v>0</v>
      </c>
    </row>
    <row r="70" spans="1:25" s="5" customFormat="1" ht="19.5" customHeight="1">
      <c r="A70" s="10"/>
      <c r="B70" s="10"/>
      <c r="C70" s="11" t="s">
        <v>56</v>
      </c>
      <c r="D70" s="16">
        <v>3313</v>
      </c>
      <c r="E70" s="17">
        <v>24.5</v>
      </c>
      <c r="F70" s="17">
        <v>10.8</v>
      </c>
      <c r="G70" s="14">
        <v>-9</v>
      </c>
      <c r="H70" s="14">
        <v>-32</v>
      </c>
      <c r="I70" s="17">
        <v>-20.4</v>
      </c>
      <c r="J70" s="17">
        <v>-20</v>
      </c>
      <c r="K70" s="17">
        <v>-30</v>
      </c>
      <c r="L70" s="16">
        <v>224.5</v>
      </c>
      <c r="M70" s="17">
        <v>136.9</v>
      </c>
      <c r="N70" s="17">
        <v>55.7</v>
      </c>
      <c r="O70" s="17">
        <v>14.099999999999994</v>
      </c>
      <c r="P70" s="17">
        <v>98.1</v>
      </c>
      <c r="Q70" s="17">
        <v>537.8</v>
      </c>
      <c r="R70" s="17">
        <v>279.7</v>
      </c>
      <c r="S70" s="17">
        <v>343.4</v>
      </c>
      <c r="T70" s="17">
        <v>364.5</v>
      </c>
      <c r="U70" s="17">
        <v>387.2</v>
      </c>
      <c r="V70" s="26">
        <v>906.6</v>
      </c>
      <c r="W70" s="16">
        <v>1984</v>
      </c>
      <c r="X70" s="17">
        <v>-393</v>
      </c>
      <c r="Y70" s="16">
        <v>1303.4</v>
      </c>
    </row>
    <row r="71" spans="1:25" s="5" customFormat="1" ht="19.5" customHeight="1">
      <c r="A71" s="10"/>
      <c r="B71" s="10"/>
      <c r="C71" s="11" t="s">
        <v>57</v>
      </c>
      <c r="D71" s="16">
        <v>3314</v>
      </c>
      <c r="E71" s="17">
        <v>25.5</v>
      </c>
      <c r="F71" s="17">
        <v>39.2</v>
      </c>
      <c r="G71" s="14">
        <v>20.6</v>
      </c>
      <c r="H71" s="14">
        <v>-0.6</v>
      </c>
      <c r="I71" s="17">
        <v>-7</v>
      </c>
      <c r="J71" s="17">
        <v>-2.3</v>
      </c>
      <c r="K71" s="17">
        <v>-11</v>
      </c>
      <c r="L71" s="16">
        <v>-17.2</v>
      </c>
      <c r="M71" s="17">
        <v>-34.1</v>
      </c>
      <c r="N71" s="17">
        <v>-11.7</v>
      </c>
      <c r="O71" s="17">
        <v>-8.799999999999999</v>
      </c>
      <c r="P71" s="17">
        <v>-20.5</v>
      </c>
      <c r="Q71" s="17">
        <v>-10.199999999999998</v>
      </c>
      <c r="R71" s="17">
        <v>-9.4</v>
      </c>
      <c r="S71" s="17">
        <v>-19.9</v>
      </c>
      <c r="T71" s="17">
        <v>-20</v>
      </c>
      <c r="U71" s="17">
        <v>-11.8</v>
      </c>
      <c r="V71" s="26">
        <v>-9</v>
      </c>
      <c r="W71" s="16">
        <v>-14</v>
      </c>
      <c r="X71" s="16">
        <v>-8.5</v>
      </c>
      <c r="Y71" s="17">
        <v>-6.2</v>
      </c>
    </row>
    <row r="72" spans="1:25" s="5" customFormat="1" ht="19.5" customHeight="1">
      <c r="A72" s="10"/>
      <c r="B72" s="10"/>
      <c r="C72" s="11" t="s">
        <v>58</v>
      </c>
      <c r="D72" s="16">
        <v>3315</v>
      </c>
      <c r="E72" s="17">
        <v>0</v>
      </c>
      <c r="F72" s="17">
        <v>0</v>
      </c>
      <c r="G72" s="14">
        <v>0</v>
      </c>
      <c r="H72" s="14">
        <v>0</v>
      </c>
      <c r="I72" s="17">
        <v>0</v>
      </c>
      <c r="J72" s="17">
        <v>0</v>
      </c>
      <c r="K72" s="17">
        <v>0</v>
      </c>
      <c r="L72" s="16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26">
        <v>0</v>
      </c>
      <c r="W72" s="26">
        <v>0</v>
      </c>
      <c r="X72" s="26">
        <v>0</v>
      </c>
      <c r="Y72" s="26">
        <v>0</v>
      </c>
    </row>
    <row r="73" spans="1:25" s="5" customFormat="1" ht="19.5" customHeight="1">
      <c r="A73" s="10"/>
      <c r="B73" s="10"/>
      <c r="C73" s="11" t="s">
        <v>59</v>
      </c>
      <c r="D73" s="16">
        <v>3316</v>
      </c>
      <c r="E73" s="17">
        <v>0</v>
      </c>
      <c r="F73" s="17">
        <v>0</v>
      </c>
      <c r="G73" s="14">
        <v>0</v>
      </c>
      <c r="H73" s="14">
        <v>0</v>
      </c>
      <c r="I73" s="17">
        <v>0</v>
      </c>
      <c r="J73" s="17">
        <v>0</v>
      </c>
      <c r="K73" s="17">
        <v>0</v>
      </c>
      <c r="L73" s="16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26">
        <v>0</v>
      </c>
      <c r="W73" s="26">
        <v>0</v>
      </c>
      <c r="X73" s="26">
        <v>0</v>
      </c>
      <c r="Y73" s="26">
        <v>0</v>
      </c>
    </row>
    <row r="74" spans="1:25" s="5" customFormat="1" ht="19.5" customHeight="1">
      <c r="A74" s="10"/>
      <c r="B74" s="10"/>
      <c r="C74" s="11" t="s">
        <v>60</v>
      </c>
      <c r="D74" s="16">
        <v>3317</v>
      </c>
      <c r="E74" s="17">
        <v>0</v>
      </c>
      <c r="F74" s="17">
        <v>0</v>
      </c>
      <c r="G74" s="14">
        <v>0</v>
      </c>
      <c r="H74" s="14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s="5" customFormat="1" ht="19.5" customHeight="1">
      <c r="A75" s="10"/>
      <c r="B75" s="10"/>
      <c r="C75" s="11" t="s">
        <v>5</v>
      </c>
      <c r="D75" s="16">
        <v>3318</v>
      </c>
      <c r="E75" s="17">
        <v>0</v>
      </c>
      <c r="F75" s="17">
        <v>0</v>
      </c>
      <c r="G75" s="14">
        <v>0</v>
      </c>
      <c r="H75" s="14">
        <v>0</v>
      </c>
      <c r="I75" s="17">
        <v>0</v>
      </c>
      <c r="J75" s="17">
        <v>0</v>
      </c>
      <c r="K75" s="17">
        <v>-22.4</v>
      </c>
      <c r="L75" s="16">
        <v>-198.1</v>
      </c>
      <c r="M75" s="17">
        <v>0</v>
      </c>
      <c r="N75" s="17">
        <v>-19.4</v>
      </c>
      <c r="O75" s="17">
        <v>0</v>
      </c>
      <c r="P75" s="17">
        <v>0</v>
      </c>
      <c r="Q75" s="17">
        <v>-20.1</v>
      </c>
      <c r="R75" s="17">
        <v>-13.6</v>
      </c>
      <c r="S75" s="17">
        <v>-24</v>
      </c>
      <c r="T75" s="17">
        <v>-24.3</v>
      </c>
      <c r="U75" s="17">
        <v>0</v>
      </c>
      <c r="V75" s="26">
        <v>0</v>
      </c>
      <c r="W75" s="26">
        <v>0</v>
      </c>
      <c r="X75" s="26">
        <v>0</v>
      </c>
      <c r="Y75" s="26">
        <v>0</v>
      </c>
    </row>
    <row r="76" spans="1:25" s="5" customFormat="1" ht="19.5" customHeight="1">
      <c r="A76" s="10"/>
      <c r="B76" s="10"/>
      <c r="C76" s="11" t="s">
        <v>6</v>
      </c>
      <c r="D76" s="15">
        <v>332</v>
      </c>
      <c r="E76" s="13">
        <f aca="true" t="shared" si="33" ref="E76:M76">SUM(E77:E83)</f>
        <v>84.9</v>
      </c>
      <c r="F76" s="13">
        <f t="shared" si="33"/>
        <v>90.7</v>
      </c>
      <c r="G76" s="13">
        <f t="shared" si="33"/>
        <v>28.5</v>
      </c>
      <c r="H76" s="13">
        <f t="shared" si="33"/>
        <v>-34.5</v>
      </c>
      <c r="I76" s="13">
        <f t="shared" si="33"/>
        <v>-54.9</v>
      </c>
      <c r="J76" s="13">
        <f t="shared" si="33"/>
        <v>34.5</v>
      </c>
      <c r="K76" s="13">
        <f t="shared" si="33"/>
        <v>1014.5999999999999</v>
      </c>
      <c r="L76" s="13">
        <f t="shared" si="33"/>
        <v>682.7</v>
      </c>
      <c r="M76" s="13">
        <f t="shared" si="33"/>
        <v>1152.5</v>
      </c>
      <c r="N76" s="13">
        <f aca="true" t="shared" si="34" ref="N76:Y76">SUM(N77:N83)</f>
        <v>548</v>
      </c>
      <c r="O76" s="13">
        <f t="shared" si="34"/>
        <v>594.7</v>
      </c>
      <c r="P76" s="13">
        <f t="shared" si="34"/>
        <v>134.2</v>
      </c>
      <c r="Q76" s="13">
        <f t="shared" si="34"/>
        <v>493.5</v>
      </c>
      <c r="R76" s="13">
        <f t="shared" si="34"/>
        <v>676.3</v>
      </c>
      <c r="S76" s="13">
        <f t="shared" si="34"/>
        <v>748.2</v>
      </c>
      <c r="T76" s="13">
        <f t="shared" si="34"/>
        <v>798.1</v>
      </c>
      <c r="U76" s="13">
        <f t="shared" si="34"/>
        <v>737.3</v>
      </c>
      <c r="V76" s="13">
        <f t="shared" si="34"/>
        <v>469.6</v>
      </c>
      <c r="W76" s="13">
        <f t="shared" si="34"/>
        <v>4362.400000000001</v>
      </c>
      <c r="X76" s="13">
        <f t="shared" si="34"/>
        <v>2902.2</v>
      </c>
      <c r="Y76" s="13">
        <f t="shared" si="34"/>
        <v>1409.4</v>
      </c>
    </row>
    <row r="77" spans="1:25" s="5" customFormat="1" ht="19.5" customHeight="1">
      <c r="A77" s="10"/>
      <c r="B77" s="10"/>
      <c r="C77" s="11" t="s">
        <v>55</v>
      </c>
      <c r="D77" s="16">
        <v>3322</v>
      </c>
      <c r="E77" s="17">
        <v>0</v>
      </c>
      <c r="F77" s="17">
        <v>0</v>
      </c>
      <c r="G77" s="14">
        <v>0</v>
      </c>
      <c r="H77" s="14">
        <v>0</v>
      </c>
      <c r="I77" s="17">
        <v>0</v>
      </c>
      <c r="J77" s="17">
        <v>0</v>
      </c>
      <c r="K77" s="17">
        <v>0</v>
      </c>
      <c r="L77" s="16">
        <v>0</v>
      </c>
      <c r="M77" s="17">
        <v>0</v>
      </c>
      <c r="N77" s="17">
        <v>0</v>
      </c>
      <c r="O77" s="17">
        <v>0</v>
      </c>
      <c r="P77" s="26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s="5" customFormat="1" ht="19.5" customHeight="1">
      <c r="A78" s="10"/>
      <c r="B78" s="10"/>
      <c r="C78" s="11" t="s">
        <v>56</v>
      </c>
      <c r="D78" s="16">
        <v>3323</v>
      </c>
      <c r="E78" s="17">
        <v>0</v>
      </c>
      <c r="F78" s="17">
        <v>0</v>
      </c>
      <c r="G78" s="14">
        <v>0</v>
      </c>
      <c r="H78" s="14">
        <v>0</v>
      </c>
      <c r="I78" s="17">
        <v>0</v>
      </c>
      <c r="J78" s="17">
        <v>0</v>
      </c>
      <c r="K78" s="17">
        <v>723.8</v>
      </c>
      <c r="L78" s="16">
        <v>0</v>
      </c>
      <c r="M78" s="17">
        <v>0</v>
      </c>
      <c r="N78" s="17">
        <v>92</v>
      </c>
      <c r="O78" s="17">
        <v>0</v>
      </c>
      <c r="P78" s="26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s="5" customFormat="1" ht="19.5" customHeight="1">
      <c r="A79" s="10"/>
      <c r="B79" s="10"/>
      <c r="C79" s="11" t="s">
        <v>57</v>
      </c>
      <c r="D79" s="16">
        <v>3324</v>
      </c>
      <c r="E79" s="17">
        <v>84.9</v>
      </c>
      <c r="F79" s="17">
        <v>90.7</v>
      </c>
      <c r="G79" s="14">
        <v>28.5</v>
      </c>
      <c r="H79" s="14">
        <v>-34.5</v>
      </c>
      <c r="I79" s="17">
        <v>-54.9</v>
      </c>
      <c r="J79" s="17">
        <v>34.5</v>
      </c>
      <c r="K79" s="17">
        <v>290.8</v>
      </c>
      <c r="L79" s="16">
        <v>682.7</v>
      </c>
      <c r="M79" s="17">
        <v>1152.5</v>
      </c>
      <c r="N79" s="17">
        <v>456</v>
      </c>
      <c r="O79" s="17">
        <v>594.7</v>
      </c>
      <c r="P79" s="26">
        <v>134.2</v>
      </c>
      <c r="Q79" s="17">
        <v>493.5</v>
      </c>
      <c r="R79" s="17">
        <v>676.3</v>
      </c>
      <c r="S79" s="17">
        <v>773.1</v>
      </c>
      <c r="T79" s="17">
        <v>824.7</v>
      </c>
      <c r="U79" s="17">
        <v>740.5</v>
      </c>
      <c r="V79" s="17">
        <v>469.6</v>
      </c>
      <c r="W79" s="16">
        <v>4362.400000000001</v>
      </c>
      <c r="X79" s="16">
        <v>2902.2</v>
      </c>
      <c r="Y79" s="16">
        <v>1409.4</v>
      </c>
    </row>
    <row r="80" spans="1:25" s="5" customFormat="1" ht="19.5" customHeight="1">
      <c r="A80" s="10"/>
      <c r="B80" s="10"/>
      <c r="C80" s="11" t="s">
        <v>58</v>
      </c>
      <c r="D80" s="16">
        <v>3315</v>
      </c>
      <c r="E80" s="17">
        <v>0</v>
      </c>
      <c r="F80" s="17">
        <v>0</v>
      </c>
      <c r="G80" s="14">
        <v>0</v>
      </c>
      <c r="H80" s="14">
        <v>0</v>
      </c>
      <c r="I80" s="17">
        <v>0</v>
      </c>
      <c r="J80" s="17">
        <v>0</v>
      </c>
      <c r="K80" s="17">
        <v>0</v>
      </c>
      <c r="L80" s="16">
        <v>0</v>
      </c>
      <c r="M80" s="17">
        <v>0</v>
      </c>
      <c r="N80" s="17">
        <v>0</v>
      </c>
      <c r="O80" s="17">
        <v>0</v>
      </c>
      <c r="P80" s="26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s="5" customFormat="1" ht="19.5" customHeight="1">
      <c r="A81" s="10"/>
      <c r="B81" s="10"/>
      <c r="C81" s="11" t="s">
        <v>59</v>
      </c>
      <c r="D81" s="16">
        <v>3326</v>
      </c>
      <c r="E81" s="17">
        <v>0</v>
      </c>
      <c r="F81" s="17">
        <v>0</v>
      </c>
      <c r="G81" s="14">
        <v>0</v>
      </c>
      <c r="H81" s="14">
        <v>0</v>
      </c>
      <c r="I81" s="17">
        <v>0</v>
      </c>
      <c r="J81" s="17">
        <v>0</v>
      </c>
      <c r="K81" s="17">
        <v>0</v>
      </c>
      <c r="L81" s="16">
        <v>0</v>
      </c>
      <c r="M81" s="17">
        <v>0</v>
      </c>
      <c r="N81" s="17">
        <v>0</v>
      </c>
      <c r="O81" s="17">
        <v>0</v>
      </c>
      <c r="P81" s="26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s="5" customFormat="1" ht="19.5" customHeight="1">
      <c r="A82" s="10"/>
      <c r="B82" s="10"/>
      <c r="C82" s="11" t="s">
        <v>60</v>
      </c>
      <c r="D82" s="16">
        <v>3327</v>
      </c>
      <c r="E82" s="17">
        <v>0</v>
      </c>
      <c r="F82" s="17">
        <v>0</v>
      </c>
      <c r="G82" s="14">
        <v>0</v>
      </c>
      <c r="H82" s="14">
        <v>0</v>
      </c>
      <c r="I82" s="17">
        <v>0</v>
      </c>
      <c r="J82" s="17">
        <v>0</v>
      </c>
      <c r="K82" s="17">
        <v>0</v>
      </c>
      <c r="L82" s="16">
        <v>0</v>
      </c>
      <c r="M82" s="17">
        <v>0</v>
      </c>
      <c r="N82" s="17">
        <v>0</v>
      </c>
      <c r="O82" s="17">
        <v>0</v>
      </c>
      <c r="P82" s="26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s="5" customFormat="1" ht="19.5" customHeight="1">
      <c r="A83" s="10"/>
      <c r="B83" s="10"/>
      <c r="C83" s="11" t="s">
        <v>5</v>
      </c>
      <c r="D83" s="16">
        <v>3328</v>
      </c>
      <c r="E83" s="17">
        <v>0</v>
      </c>
      <c r="F83" s="17">
        <v>0</v>
      </c>
      <c r="G83" s="14">
        <v>0</v>
      </c>
      <c r="H83" s="14">
        <v>0</v>
      </c>
      <c r="I83" s="17">
        <v>0</v>
      </c>
      <c r="J83" s="17">
        <v>0</v>
      </c>
      <c r="K83" s="17">
        <v>0</v>
      </c>
      <c r="L83" s="16">
        <v>0</v>
      </c>
      <c r="M83" s="17">
        <v>0</v>
      </c>
      <c r="N83" s="17">
        <v>0</v>
      </c>
      <c r="O83" s="17">
        <v>0</v>
      </c>
      <c r="P83" s="26">
        <v>0</v>
      </c>
      <c r="Q83" s="17">
        <v>0</v>
      </c>
      <c r="R83" s="17">
        <v>0</v>
      </c>
      <c r="S83" s="17">
        <v>-24.9</v>
      </c>
      <c r="T83" s="16">
        <v>-26.6</v>
      </c>
      <c r="U83" s="16">
        <v>-3.2</v>
      </c>
      <c r="V83" s="17">
        <v>0</v>
      </c>
      <c r="W83" s="17">
        <v>0</v>
      </c>
      <c r="X83" s="17">
        <v>0</v>
      </c>
      <c r="Y83" s="17">
        <v>0</v>
      </c>
    </row>
    <row r="84" spans="1:25" s="5" customFormat="1" ht="19.5" customHeight="1">
      <c r="A84" s="28" t="s">
        <v>7</v>
      </c>
      <c r="B84" s="28"/>
      <c r="C84" s="28"/>
      <c r="D84" s="29" t="s">
        <v>8</v>
      </c>
      <c r="E84" s="30">
        <f>E34-E35+E60</f>
        <v>0</v>
      </c>
      <c r="F84" s="30">
        <f aca="true" t="shared" si="35" ref="F84:Q84">F34-F35+F60</f>
        <v>0</v>
      </c>
      <c r="G84" s="30">
        <f t="shared" si="35"/>
        <v>5.755396159656812E-13</v>
      </c>
      <c r="H84" s="30">
        <f t="shared" si="35"/>
        <v>0</v>
      </c>
      <c r="I84" s="30">
        <f t="shared" si="35"/>
        <v>0</v>
      </c>
      <c r="J84" s="30">
        <f t="shared" si="35"/>
        <v>7.389644451905042E-13</v>
      </c>
      <c r="K84" s="30">
        <f t="shared" si="35"/>
        <v>0</v>
      </c>
      <c r="L84" s="30">
        <f t="shared" si="35"/>
        <v>0</v>
      </c>
      <c r="M84" s="30">
        <f t="shared" si="35"/>
        <v>0</v>
      </c>
      <c r="N84" s="30">
        <f t="shared" si="35"/>
        <v>0</v>
      </c>
      <c r="O84" s="30">
        <f t="shared" si="35"/>
        <v>2.1600499167107046E-12</v>
      </c>
      <c r="P84" s="30">
        <f t="shared" si="35"/>
        <v>0</v>
      </c>
      <c r="Q84" s="30">
        <f t="shared" si="35"/>
        <v>0</v>
      </c>
      <c r="R84" s="30">
        <f aca="true" t="shared" si="36" ref="R84:W84">R34-R35+R60</f>
        <v>0</v>
      </c>
      <c r="S84" s="30">
        <f t="shared" si="36"/>
        <v>0</v>
      </c>
      <c r="T84" s="30">
        <f t="shared" si="36"/>
        <v>0</v>
      </c>
      <c r="U84" s="30">
        <f t="shared" si="36"/>
        <v>-2.0463630789890885E-12</v>
      </c>
      <c r="V84" s="30">
        <f t="shared" si="36"/>
        <v>0</v>
      </c>
      <c r="W84" s="30">
        <f t="shared" si="36"/>
        <v>0</v>
      </c>
      <c r="X84" s="30">
        <f>X34-X35+X60</f>
        <v>0</v>
      </c>
      <c r="Y84" s="30">
        <f>Y34-Y35+Y60</f>
        <v>0</v>
      </c>
    </row>
    <row r="85" spans="1:25" s="2" customFormat="1" ht="19.5" customHeight="1">
      <c r="A85" s="10" t="s">
        <v>9</v>
      </c>
      <c r="B85" s="10"/>
      <c r="C85" s="11"/>
      <c r="D85" s="16" t="s">
        <v>23</v>
      </c>
      <c r="E85" s="17">
        <f>E22+E33</f>
        <v>1299.7</v>
      </c>
      <c r="F85" s="17">
        <f aca="true" t="shared" si="37" ref="F85:T85">F22+F33</f>
        <v>1420.3000000000002</v>
      </c>
      <c r="G85" s="17">
        <f t="shared" si="37"/>
        <v>2188.6</v>
      </c>
      <c r="H85" s="17">
        <f t="shared" si="37"/>
        <v>2666.7000000000003</v>
      </c>
      <c r="I85" s="17">
        <f t="shared" si="37"/>
        <v>3483.8</v>
      </c>
      <c r="J85" s="17">
        <f t="shared" si="37"/>
        <v>4920</v>
      </c>
      <c r="K85" s="17">
        <f t="shared" si="37"/>
        <v>6237.6</v>
      </c>
      <c r="L85" s="17">
        <f t="shared" si="37"/>
        <v>6438.400000000001</v>
      </c>
      <c r="M85" s="17">
        <f t="shared" si="37"/>
        <v>6801.200000000001</v>
      </c>
      <c r="N85" s="17">
        <f t="shared" si="37"/>
        <v>7084.6</v>
      </c>
      <c r="O85" s="17">
        <f t="shared" si="37"/>
        <v>7714.699999999999</v>
      </c>
      <c r="P85" s="17">
        <f t="shared" si="37"/>
        <v>7738</v>
      </c>
      <c r="Q85" s="17">
        <f t="shared" si="37"/>
        <v>8698.4</v>
      </c>
      <c r="R85" s="17">
        <f t="shared" si="37"/>
        <v>9304.300000000001</v>
      </c>
      <c r="S85" s="17">
        <f t="shared" si="37"/>
        <v>10154.9</v>
      </c>
      <c r="T85" s="17">
        <f t="shared" si="37"/>
        <v>11245.2</v>
      </c>
      <c r="U85" s="17">
        <f>U22+U33</f>
        <v>12145.5</v>
      </c>
      <c r="V85" s="17">
        <f>V22+V33</f>
        <v>14259.800000000001</v>
      </c>
      <c r="W85" s="17">
        <v>16981.1</v>
      </c>
      <c r="X85" s="37">
        <f>X22+X33</f>
        <v>18912.5</v>
      </c>
      <c r="Y85" s="37">
        <f>Y22+Y33</f>
        <v>21143.6</v>
      </c>
    </row>
    <row r="86" spans="3:20" s="2" customFormat="1" ht="19.5" customHeight="1">
      <c r="C86" s="40"/>
      <c r="L86" s="8"/>
      <c r="N86" s="8"/>
      <c r="T86" s="8"/>
    </row>
    <row r="87" spans="3:20" s="2" customFormat="1" ht="19.5" customHeight="1">
      <c r="C87" s="22"/>
      <c r="T87" s="8"/>
    </row>
    <row r="88" spans="2:20" ht="20.25">
      <c r="B88" s="23"/>
      <c r="C88" s="23"/>
      <c r="T88" s="3"/>
    </row>
    <row r="90" spans="7:12" ht="12.75">
      <c r="G90" s="1"/>
      <c r="L90" s="3"/>
    </row>
    <row r="91" ht="12.75">
      <c r="K91" s="3"/>
    </row>
    <row r="92" ht="12.75">
      <c r="L92" s="3"/>
    </row>
  </sheetData>
  <sheetProtection/>
  <printOptions gridLines="1"/>
  <pageMargins left="0.7" right="0.7" top="0.75" bottom="0.75" header="0.3" footer="0.3"/>
  <pageSetup horizontalDpi="600" verticalDpi="600" orientation="portrait" scale="37" r:id="rId1"/>
  <rowBreaks count="1" manualBreakCount="1">
    <brk id="6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2023-05-24T08:33:33Z</cp:lastPrinted>
  <dcterms:created xsi:type="dcterms:W3CDTF">2007-02-19T10:04:14Z</dcterms:created>
  <dcterms:modified xsi:type="dcterms:W3CDTF">2023-05-30T10:25:37Z</dcterms:modified>
  <cp:category/>
  <cp:version/>
  <cp:contentType/>
  <cp:contentStatus/>
</cp:coreProperties>
</file>