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5685" windowWidth="14805" windowHeight="2430" tabRatio="830"/>
  </bookViews>
  <sheets>
    <sheet name="ფასების ცვლილება" sheetId="10" r:id="rId1"/>
    <sheet name="ფულის მასა მშპ-სთან" sheetId="13" r:id="rId2"/>
    <sheet name="მონეტარული აგრეგატები" sheetId="15" r:id="rId3"/>
    <sheet name="საბაზრო საპროცენტო განაკვეთი" sheetId="6" r:id="rId4"/>
    <sheet name="გაცვლითი კურსი" sheetId="5" r:id="rId5"/>
    <sheet name="გაცემული სესხები " sheetId="16" r:id="rId6"/>
    <sheet name="კერძო სექტორის დაკრედიტება" sheetId="9" r:id="rId7"/>
    <sheet name="სახაზ. მონეტ სადეპ განაკ" sheetId="8" r:id="rId8"/>
    <sheet name="დოლარიზაცია" sheetId="14" r:id="rId9"/>
    <sheet name="Sheet1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cc">#REF!</definedName>
    <definedName name="_xlnm.Database">#REF!</definedName>
    <definedName name="Database_MI">#REF!</definedName>
    <definedName name="DATES">#REF!</definedName>
    <definedName name="hhh">#REF!</definedName>
    <definedName name="NAMES">#REF!</definedName>
    <definedName name="_xlnm.Print_Titles" localSheetId="1">'ფულის მასა მშპ-სთან'!#REF!</definedName>
    <definedName name="Weights">[1]Cities!$C$2:$C$6</definedName>
    <definedName name="wtgeserj">#REF!</definedName>
  </definedNames>
  <calcPr calcId="162913"/>
</workbook>
</file>

<file path=xl/calcChain.xml><?xml version="1.0" encoding="utf-8"?>
<calcChain xmlns="http://schemas.openxmlformats.org/spreadsheetml/2006/main">
  <c r="L272" i="15" l="1"/>
  <c r="K272" i="15"/>
  <c r="J272" i="15"/>
  <c r="I272" i="15"/>
  <c r="H74" i="13" l="1"/>
  <c r="H75" i="13" s="1"/>
  <c r="H73" i="13"/>
  <c r="H72" i="13"/>
  <c r="F75" i="13" l="1"/>
  <c r="E75" i="13"/>
  <c r="G75" i="13"/>
  <c r="G74" i="13" l="1"/>
  <c r="F74" i="13" l="1"/>
  <c r="E74" i="13"/>
  <c r="K171" i="16" l="1"/>
  <c r="K170" i="16"/>
  <c r="K169" i="16"/>
  <c r="K168" i="16"/>
  <c r="K167" i="16"/>
  <c r="K166" i="16"/>
  <c r="K165" i="16"/>
  <c r="K164" i="16"/>
  <c r="K163" i="16"/>
  <c r="K162" i="16"/>
  <c r="K161" i="16"/>
  <c r="K160" i="16"/>
  <c r="K159" i="16"/>
  <c r="K158" i="16"/>
  <c r="K157" i="16"/>
  <c r="K156" i="16"/>
  <c r="K155" i="16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I128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L164" i="16"/>
  <c r="J164" i="16"/>
  <c r="G73" i="13" l="1"/>
  <c r="F73" i="13"/>
  <c r="E73" i="13"/>
  <c r="G72" i="13" l="1"/>
  <c r="F72" i="13"/>
  <c r="E72" i="13"/>
  <c r="E173" i="5" l="1"/>
  <c r="E174" i="5"/>
  <c r="E175" i="5"/>
  <c r="E176" i="5"/>
  <c r="F176" i="5"/>
  <c r="G176" i="5"/>
  <c r="H176" i="5"/>
  <c r="I176" i="5"/>
  <c r="J176" i="5"/>
  <c r="K176" i="5"/>
  <c r="L176" i="5"/>
  <c r="E177" i="5"/>
  <c r="F177" i="5"/>
  <c r="G177" i="5"/>
  <c r="H177" i="5"/>
  <c r="I177" i="5"/>
  <c r="J177" i="5"/>
  <c r="K177" i="5"/>
  <c r="L177" i="5"/>
  <c r="E172" i="5" l="1"/>
  <c r="J65" i="15" l="1"/>
  <c r="K65" i="15"/>
  <c r="L65" i="15"/>
  <c r="J66" i="15"/>
  <c r="K66" i="15"/>
  <c r="L66" i="15"/>
  <c r="J67" i="15"/>
  <c r="K67" i="15"/>
  <c r="L67" i="15"/>
  <c r="J68" i="15"/>
  <c r="K68" i="15"/>
  <c r="L68" i="15"/>
  <c r="J69" i="15"/>
  <c r="K69" i="15"/>
  <c r="L69" i="15"/>
  <c r="J70" i="15"/>
  <c r="K70" i="15"/>
  <c r="L70" i="15"/>
  <c r="J71" i="15"/>
  <c r="K71" i="15"/>
  <c r="L71" i="15"/>
  <c r="J72" i="15"/>
  <c r="K72" i="15"/>
  <c r="L72" i="15"/>
  <c r="J73" i="15"/>
  <c r="K73" i="15"/>
  <c r="L73" i="15"/>
  <c r="J74" i="15"/>
  <c r="K74" i="15"/>
  <c r="L74" i="15"/>
  <c r="J75" i="15"/>
  <c r="K75" i="15"/>
  <c r="L75" i="15"/>
  <c r="J76" i="15"/>
  <c r="K76" i="15"/>
  <c r="L76" i="15"/>
  <c r="J77" i="15"/>
  <c r="K77" i="15"/>
  <c r="L77" i="15"/>
  <c r="J78" i="15"/>
  <c r="K78" i="15"/>
  <c r="L78" i="15"/>
  <c r="J79" i="15"/>
  <c r="K79" i="15"/>
  <c r="L79" i="15"/>
  <c r="J80" i="15"/>
  <c r="K80" i="15"/>
  <c r="L80" i="15"/>
  <c r="J81" i="15"/>
  <c r="K81" i="15"/>
  <c r="L81" i="15"/>
  <c r="J82" i="15"/>
  <c r="K82" i="15"/>
  <c r="L82" i="15"/>
  <c r="J83" i="15"/>
  <c r="K83" i="15"/>
  <c r="L83" i="15"/>
  <c r="J84" i="15"/>
  <c r="K84" i="15"/>
  <c r="L84" i="15"/>
  <c r="J85" i="15"/>
  <c r="K85" i="15"/>
  <c r="L85" i="15"/>
  <c r="J86" i="15"/>
  <c r="K86" i="15"/>
  <c r="L86" i="15"/>
  <c r="J87" i="15"/>
  <c r="K87" i="15"/>
  <c r="L87" i="15"/>
  <c r="J88" i="15"/>
  <c r="K88" i="15"/>
  <c r="L88" i="15"/>
  <c r="J89" i="15"/>
  <c r="K89" i="15"/>
  <c r="L89" i="15"/>
  <c r="J90" i="15"/>
  <c r="K90" i="15"/>
  <c r="L90" i="15"/>
  <c r="J91" i="15"/>
  <c r="K91" i="15"/>
  <c r="L91" i="15"/>
  <c r="J92" i="15"/>
  <c r="K92" i="15"/>
  <c r="L92" i="15"/>
  <c r="J93" i="15"/>
  <c r="K93" i="15"/>
  <c r="L93" i="15"/>
  <c r="J94" i="15"/>
  <c r="K94" i="15"/>
  <c r="L94" i="15"/>
  <c r="J95" i="15"/>
  <c r="K95" i="15"/>
  <c r="L95" i="15"/>
  <c r="J96" i="15"/>
  <c r="K96" i="15"/>
  <c r="L96" i="15"/>
  <c r="J97" i="15"/>
  <c r="K97" i="15"/>
  <c r="L97" i="15"/>
  <c r="J98" i="15"/>
  <c r="K98" i="15"/>
  <c r="L98" i="15"/>
  <c r="J99" i="15"/>
  <c r="K99" i="15"/>
  <c r="L99" i="15"/>
  <c r="J100" i="15"/>
  <c r="K100" i="15"/>
  <c r="L100" i="15"/>
  <c r="J101" i="15"/>
  <c r="K101" i="15"/>
  <c r="L101" i="15"/>
  <c r="J102" i="15"/>
  <c r="K102" i="15"/>
  <c r="L102" i="15"/>
  <c r="J103" i="15"/>
  <c r="K103" i="15"/>
  <c r="L103" i="15"/>
  <c r="J104" i="15"/>
  <c r="K104" i="15"/>
  <c r="L104" i="15"/>
  <c r="J105" i="15"/>
  <c r="K105" i="15"/>
  <c r="L105" i="15"/>
  <c r="J106" i="15"/>
  <c r="K106" i="15"/>
  <c r="L106" i="15"/>
  <c r="J107" i="15"/>
  <c r="K107" i="15"/>
  <c r="L107" i="15"/>
  <c r="J108" i="15"/>
  <c r="K108" i="15"/>
  <c r="L108" i="15"/>
  <c r="J109" i="15"/>
  <c r="K109" i="15"/>
  <c r="L109" i="15"/>
  <c r="J110" i="15"/>
  <c r="K110" i="15"/>
  <c r="L110" i="15"/>
  <c r="J111" i="15"/>
  <c r="K111" i="15"/>
  <c r="L111" i="15"/>
  <c r="J112" i="15"/>
  <c r="K112" i="15"/>
  <c r="L112" i="15"/>
  <c r="J113" i="15"/>
  <c r="K113" i="15"/>
  <c r="L113" i="15"/>
  <c r="J114" i="15"/>
  <c r="K114" i="15"/>
  <c r="L114" i="15"/>
  <c r="J115" i="15"/>
  <c r="K115" i="15"/>
  <c r="L115" i="15"/>
  <c r="J116" i="15"/>
  <c r="K116" i="15"/>
  <c r="L116" i="15"/>
  <c r="J117" i="15"/>
  <c r="K117" i="15"/>
  <c r="L117" i="15"/>
  <c r="J118" i="15"/>
  <c r="K118" i="15"/>
  <c r="L118" i="15"/>
  <c r="J119" i="15"/>
  <c r="K119" i="15"/>
  <c r="L119" i="15"/>
  <c r="J120" i="15"/>
  <c r="K120" i="15"/>
  <c r="L120" i="15"/>
  <c r="J121" i="15"/>
  <c r="K121" i="15"/>
  <c r="L121" i="15"/>
  <c r="J122" i="15"/>
  <c r="K122" i="15"/>
  <c r="L122" i="15"/>
  <c r="J123" i="15"/>
  <c r="K123" i="15"/>
  <c r="L123" i="15"/>
  <c r="J124" i="15"/>
  <c r="K124" i="15"/>
  <c r="L124" i="15"/>
  <c r="J125" i="15"/>
  <c r="K125" i="15"/>
  <c r="L125" i="15"/>
  <c r="J126" i="15"/>
  <c r="K126" i="15"/>
  <c r="L126" i="15"/>
  <c r="J127" i="15"/>
  <c r="K127" i="15"/>
  <c r="L127" i="15"/>
  <c r="J128" i="15"/>
  <c r="K128" i="15"/>
  <c r="L128" i="15"/>
  <c r="J129" i="15"/>
  <c r="K129" i="15"/>
  <c r="L129" i="15"/>
  <c r="J130" i="15"/>
  <c r="K130" i="15"/>
  <c r="L130" i="15"/>
  <c r="J131" i="15"/>
  <c r="K131" i="15"/>
  <c r="L131" i="15"/>
  <c r="J132" i="15"/>
  <c r="K132" i="15"/>
  <c r="L132" i="15"/>
  <c r="J133" i="15"/>
  <c r="K133" i="15"/>
  <c r="L133" i="15"/>
  <c r="J134" i="15"/>
  <c r="K134" i="15"/>
  <c r="L134" i="15"/>
  <c r="J135" i="15"/>
  <c r="K135" i="15"/>
  <c r="L135" i="15"/>
  <c r="J136" i="15"/>
  <c r="K136" i="15"/>
  <c r="L136" i="15"/>
  <c r="J137" i="15"/>
  <c r="K137" i="15"/>
  <c r="L137" i="15"/>
  <c r="J138" i="15"/>
  <c r="K138" i="15"/>
  <c r="L138" i="15"/>
  <c r="J139" i="15"/>
  <c r="K139" i="15"/>
  <c r="L139" i="15"/>
  <c r="J140" i="15"/>
  <c r="K140" i="15"/>
  <c r="L140" i="15"/>
  <c r="J141" i="15"/>
  <c r="K141" i="15"/>
  <c r="L141" i="15"/>
  <c r="J142" i="15"/>
  <c r="K142" i="15"/>
  <c r="L142" i="15"/>
  <c r="J143" i="15"/>
  <c r="K143" i="15"/>
  <c r="L143" i="15"/>
  <c r="J144" i="15"/>
  <c r="K144" i="15"/>
  <c r="L144" i="15"/>
  <c r="J145" i="15"/>
  <c r="K145" i="15"/>
  <c r="L145" i="15"/>
  <c r="J146" i="15"/>
  <c r="K146" i="15"/>
  <c r="L146" i="15"/>
  <c r="J147" i="15"/>
  <c r="K147" i="15"/>
  <c r="L147" i="15"/>
  <c r="J148" i="15"/>
  <c r="K148" i="15"/>
  <c r="L148" i="15"/>
  <c r="J149" i="15"/>
  <c r="K149" i="15"/>
  <c r="L149" i="15"/>
  <c r="J150" i="15"/>
  <c r="K150" i="15"/>
  <c r="L150" i="15"/>
  <c r="J151" i="15"/>
  <c r="K151" i="15"/>
  <c r="L151" i="15"/>
  <c r="J152" i="15"/>
  <c r="K152" i="15"/>
  <c r="L152" i="15"/>
  <c r="J153" i="15"/>
  <c r="K153" i="15"/>
  <c r="L153" i="15"/>
  <c r="J154" i="15"/>
  <c r="K154" i="15"/>
  <c r="L154" i="15"/>
  <c r="J155" i="15"/>
  <c r="K155" i="15"/>
  <c r="L155" i="15"/>
  <c r="J156" i="15"/>
  <c r="K156" i="15"/>
  <c r="L156" i="15"/>
  <c r="J157" i="15"/>
  <c r="K157" i="15"/>
  <c r="L157" i="15"/>
  <c r="J158" i="15"/>
  <c r="K158" i="15"/>
  <c r="L158" i="15"/>
  <c r="J159" i="15"/>
  <c r="K159" i="15"/>
  <c r="L159" i="15"/>
  <c r="J160" i="15"/>
  <c r="K160" i="15"/>
  <c r="L160" i="15"/>
  <c r="J161" i="15"/>
  <c r="K161" i="15"/>
  <c r="L161" i="15"/>
  <c r="J162" i="15"/>
  <c r="K162" i="15"/>
  <c r="L162" i="15"/>
  <c r="J163" i="15"/>
  <c r="K163" i="15"/>
  <c r="L163" i="15"/>
  <c r="J164" i="15"/>
  <c r="K164" i="15"/>
  <c r="L164" i="15"/>
  <c r="J165" i="15"/>
  <c r="K165" i="15"/>
  <c r="L165" i="15"/>
  <c r="J166" i="15"/>
  <c r="K166" i="15"/>
  <c r="L166" i="15"/>
  <c r="J167" i="15"/>
  <c r="K167" i="15"/>
  <c r="L167" i="15"/>
  <c r="J168" i="15"/>
  <c r="K168" i="15"/>
  <c r="L168" i="15"/>
  <c r="J169" i="15"/>
  <c r="K169" i="15"/>
  <c r="L169" i="15"/>
  <c r="J170" i="15"/>
  <c r="K170" i="15"/>
  <c r="L170" i="15"/>
  <c r="J171" i="15"/>
  <c r="K171" i="15"/>
  <c r="L171" i="15"/>
  <c r="J172" i="15"/>
  <c r="K172" i="15"/>
  <c r="L172" i="15"/>
  <c r="J173" i="15"/>
  <c r="K173" i="15"/>
  <c r="L173" i="15"/>
  <c r="J174" i="15"/>
  <c r="K174" i="15"/>
  <c r="L174" i="15"/>
  <c r="J175" i="15"/>
  <c r="K175" i="15"/>
  <c r="L175" i="15"/>
  <c r="J176" i="15"/>
  <c r="K176" i="15"/>
  <c r="L176" i="15"/>
  <c r="J177" i="15"/>
  <c r="K177" i="15"/>
  <c r="L177" i="15"/>
  <c r="J178" i="15"/>
  <c r="K178" i="15"/>
  <c r="L178" i="15"/>
  <c r="J179" i="15"/>
  <c r="K179" i="15"/>
  <c r="L179" i="15"/>
  <c r="J180" i="15"/>
  <c r="K180" i="15"/>
  <c r="L180" i="15"/>
  <c r="J181" i="15"/>
  <c r="K181" i="15"/>
  <c r="L181" i="15"/>
  <c r="J182" i="15"/>
  <c r="K182" i="15"/>
  <c r="L182" i="15"/>
  <c r="J183" i="15"/>
  <c r="K183" i="15"/>
  <c r="L183" i="15"/>
  <c r="J184" i="15"/>
  <c r="K184" i="15"/>
  <c r="L184" i="15"/>
  <c r="J185" i="15"/>
  <c r="K185" i="15"/>
  <c r="L185" i="15"/>
  <c r="J186" i="15"/>
  <c r="K186" i="15"/>
  <c r="L186" i="15"/>
  <c r="J187" i="15"/>
  <c r="K187" i="15"/>
  <c r="L187" i="15"/>
  <c r="J188" i="15"/>
  <c r="K188" i="15"/>
  <c r="L188" i="15"/>
  <c r="J189" i="15"/>
  <c r="K189" i="15"/>
  <c r="L189" i="15"/>
  <c r="J190" i="15"/>
  <c r="K190" i="15"/>
  <c r="L190" i="15"/>
  <c r="J191" i="15"/>
  <c r="K191" i="15"/>
  <c r="L191" i="15"/>
  <c r="J192" i="15"/>
  <c r="K192" i="15"/>
  <c r="L192" i="15"/>
  <c r="J193" i="15"/>
  <c r="K193" i="15"/>
  <c r="L193" i="15"/>
  <c r="J194" i="15"/>
  <c r="K194" i="15"/>
  <c r="L194" i="15"/>
  <c r="J195" i="15"/>
  <c r="K195" i="15"/>
  <c r="L195" i="15"/>
  <c r="J196" i="15"/>
  <c r="K196" i="15"/>
  <c r="L196" i="15"/>
  <c r="J197" i="15"/>
  <c r="K197" i="15"/>
  <c r="L197" i="15"/>
  <c r="J198" i="15"/>
  <c r="K198" i="15"/>
  <c r="L198" i="15"/>
  <c r="J199" i="15"/>
  <c r="K199" i="15"/>
  <c r="L199" i="15"/>
  <c r="J200" i="15"/>
  <c r="K200" i="15"/>
  <c r="L200" i="15"/>
  <c r="J201" i="15"/>
  <c r="K201" i="15"/>
  <c r="L201" i="15"/>
  <c r="J202" i="15"/>
  <c r="K202" i="15"/>
  <c r="L202" i="15"/>
  <c r="J203" i="15"/>
  <c r="K203" i="15"/>
  <c r="L203" i="15"/>
  <c r="J204" i="15"/>
  <c r="K204" i="15"/>
  <c r="L204" i="15"/>
  <c r="J205" i="15"/>
  <c r="K205" i="15"/>
  <c r="L205" i="15"/>
  <c r="J206" i="15"/>
  <c r="K206" i="15"/>
  <c r="L206" i="15"/>
  <c r="J207" i="15"/>
  <c r="K207" i="15"/>
  <c r="L207" i="15"/>
  <c r="J208" i="15"/>
  <c r="K208" i="15"/>
  <c r="L208" i="15"/>
  <c r="J209" i="15"/>
  <c r="K209" i="15"/>
  <c r="L209" i="15"/>
  <c r="J210" i="15"/>
  <c r="K210" i="15"/>
  <c r="L210" i="15"/>
  <c r="J211" i="15"/>
  <c r="K211" i="15"/>
  <c r="L211" i="15"/>
  <c r="J212" i="15"/>
  <c r="K212" i="15"/>
  <c r="L212" i="15"/>
  <c r="J213" i="15"/>
  <c r="K213" i="15"/>
  <c r="L213" i="15"/>
  <c r="J214" i="15"/>
  <c r="K214" i="15"/>
  <c r="L214" i="15"/>
  <c r="J215" i="15"/>
  <c r="K215" i="15"/>
  <c r="L215" i="15"/>
  <c r="J216" i="15"/>
  <c r="K216" i="15"/>
  <c r="L216" i="15"/>
  <c r="J217" i="15"/>
  <c r="K217" i="15"/>
  <c r="L217" i="15"/>
  <c r="J218" i="15"/>
  <c r="K218" i="15"/>
  <c r="L218" i="15"/>
  <c r="J219" i="15"/>
  <c r="K219" i="15"/>
  <c r="L219" i="15"/>
  <c r="J220" i="15"/>
  <c r="K220" i="15"/>
  <c r="L220" i="15"/>
  <c r="J221" i="15"/>
  <c r="K221" i="15"/>
  <c r="L221" i="15"/>
  <c r="J222" i="15"/>
  <c r="K222" i="15"/>
  <c r="L222" i="15"/>
  <c r="J223" i="15"/>
  <c r="K223" i="15"/>
  <c r="L223" i="15"/>
  <c r="J224" i="15"/>
  <c r="K224" i="15"/>
  <c r="L224" i="15"/>
  <c r="J225" i="15"/>
  <c r="K225" i="15"/>
  <c r="L225" i="15"/>
  <c r="J226" i="15"/>
  <c r="K226" i="15"/>
  <c r="L226" i="15"/>
  <c r="J227" i="15"/>
  <c r="K227" i="15"/>
  <c r="L227" i="15"/>
  <c r="J228" i="15"/>
  <c r="K228" i="15"/>
  <c r="L228" i="15"/>
  <c r="J229" i="15"/>
  <c r="K229" i="15"/>
  <c r="L229" i="15"/>
  <c r="J230" i="15"/>
  <c r="K230" i="15"/>
  <c r="L230" i="15"/>
  <c r="J231" i="15"/>
  <c r="K231" i="15"/>
  <c r="L231" i="15"/>
  <c r="J232" i="15"/>
  <c r="K232" i="15"/>
  <c r="L232" i="15"/>
  <c r="J233" i="15"/>
  <c r="K233" i="15"/>
  <c r="L233" i="15"/>
  <c r="J234" i="15"/>
  <c r="K234" i="15"/>
  <c r="L234" i="15"/>
  <c r="J235" i="15"/>
  <c r="K235" i="15"/>
  <c r="L235" i="15"/>
  <c r="J236" i="15"/>
  <c r="K236" i="15"/>
  <c r="L236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H71" i="13" l="1"/>
  <c r="F71" i="13" l="1"/>
  <c r="E71" i="13"/>
  <c r="G71" i="13" l="1"/>
  <c r="H179" i="10" l="1"/>
  <c r="C77" i="8" l="1"/>
  <c r="H70" i="13" l="1"/>
  <c r="H68" i="13"/>
  <c r="H69" i="13"/>
  <c r="G70" i="13" l="1"/>
  <c r="F70" i="13"/>
  <c r="E70" i="13"/>
  <c r="K179" i="10" l="1"/>
  <c r="K178" i="10"/>
  <c r="K177" i="10"/>
  <c r="K176" i="10"/>
  <c r="K175" i="10"/>
  <c r="J179" i="10"/>
  <c r="J178" i="10"/>
  <c r="J177" i="10"/>
  <c r="J176" i="10"/>
  <c r="J175" i="10"/>
  <c r="H178" i="10"/>
  <c r="H177" i="10"/>
  <c r="H176" i="10"/>
  <c r="H175" i="10"/>
  <c r="H174" i="10"/>
  <c r="F179" i="10" l="1"/>
  <c r="F177" i="10"/>
  <c r="E179" i="10"/>
  <c r="E177" i="10"/>
  <c r="F178" i="10"/>
  <c r="E178" i="10"/>
  <c r="G69" i="13" l="1"/>
  <c r="F69" i="13"/>
  <c r="E69" i="13"/>
  <c r="G68" i="13"/>
  <c r="F68" i="13"/>
  <c r="E68" i="13"/>
  <c r="F176" i="10" l="1"/>
  <c r="G179" i="10" l="1"/>
  <c r="G177" i="10"/>
  <c r="G178" i="10"/>
  <c r="G175" i="10"/>
  <c r="G176" i="10"/>
  <c r="E176" i="10"/>
  <c r="H67" i="13"/>
  <c r="H66" i="13"/>
  <c r="D84" i="8" l="1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C59" i="8"/>
  <c r="E59" i="8"/>
  <c r="C60" i="8"/>
  <c r="E60" i="8"/>
  <c r="C61" i="8"/>
  <c r="E61" i="8"/>
  <c r="C62" i="8"/>
  <c r="E62" i="8"/>
  <c r="C63" i="8"/>
  <c r="E63" i="8"/>
  <c r="C64" i="8"/>
  <c r="E64" i="8"/>
  <c r="C65" i="8"/>
  <c r="E65" i="8"/>
  <c r="C66" i="8"/>
  <c r="C67" i="8" s="1"/>
  <c r="E66" i="8"/>
  <c r="E67" i="8"/>
  <c r="C68" i="8"/>
  <c r="E68" i="8"/>
  <c r="C69" i="8"/>
  <c r="E69" i="8"/>
  <c r="C70" i="8"/>
  <c r="E70" i="8"/>
  <c r="C71" i="8"/>
  <c r="E71" i="8"/>
  <c r="C72" i="8"/>
  <c r="E72" i="8"/>
  <c r="C73" i="8"/>
  <c r="E73" i="8"/>
  <c r="C74" i="8"/>
  <c r="E74" i="8"/>
  <c r="C75" i="8"/>
  <c r="E75" i="8"/>
  <c r="C76" i="8"/>
  <c r="E76" i="8"/>
  <c r="E77" i="8"/>
  <c r="C78" i="8"/>
  <c r="E78" i="8"/>
  <c r="C79" i="8"/>
  <c r="E79" i="8"/>
  <c r="C80" i="8"/>
  <c r="C81" i="8" s="1"/>
  <c r="E80" i="8"/>
  <c r="E81" i="8"/>
  <c r="C82" i="8"/>
  <c r="E82" i="8"/>
  <c r="C83" i="8"/>
  <c r="E83" i="8"/>
  <c r="C84" i="8"/>
  <c r="E84" i="8"/>
  <c r="E58" i="8"/>
  <c r="C58" i="8"/>
  <c r="J174" i="10" l="1"/>
  <c r="F175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85" i="10"/>
  <c r="G86" i="10"/>
  <c r="G87" i="10"/>
  <c r="G88" i="10"/>
  <c r="G89" i="10"/>
  <c r="G90" i="10"/>
  <c r="G91" i="10"/>
  <c r="G92" i="10"/>
  <c r="G93" i="10"/>
  <c r="G74" i="10"/>
  <c r="G75" i="10"/>
  <c r="G76" i="10"/>
  <c r="G77" i="10"/>
  <c r="G78" i="10"/>
  <c r="G79" i="10"/>
  <c r="G80" i="10"/>
  <c r="G81" i="10"/>
  <c r="G82" i="10"/>
  <c r="G83" i="10"/>
  <c r="G84" i="10"/>
  <c r="G68" i="10"/>
  <c r="G69" i="10"/>
  <c r="G70" i="10"/>
  <c r="G71" i="10"/>
  <c r="G72" i="10"/>
  <c r="G73" i="10"/>
  <c r="G67" i="10"/>
  <c r="G66" i="10"/>
  <c r="G65" i="10"/>
  <c r="G54" i="10"/>
  <c r="K174" i="10"/>
  <c r="I174" i="10"/>
  <c r="E175" i="10" l="1"/>
  <c r="G174" i="10"/>
  <c r="F174" i="10"/>
  <c r="E67" i="13" l="1"/>
  <c r="G67" i="13" l="1"/>
  <c r="F67" i="13"/>
  <c r="H65" i="13"/>
  <c r="H64" i="13"/>
  <c r="H63" i="13"/>
  <c r="H62" i="13"/>
  <c r="H61" i="13"/>
  <c r="H60" i="13"/>
  <c r="E171" i="10" l="1"/>
  <c r="K173" i="10"/>
  <c r="K172" i="10"/>
  <c r="H171" i="10"/>
  <c r="H173" i="10"/>
  <c r="H172" i="10"/>
  <c r="E174" i="10"/>
  <c r="E172" i="10" l="1"/>
  <c r="F172" i="10"/>
  <c r="I172" i="10"/>
  <c r="E173" i="10"/>
  <c r="F173" i="10"/>
  <c r="I173" i="10"/>
  <c r="D194" i="9" l="1"/>
  <c r="C194" i="9"/>
  <c r="C193" i="9"/>
  <c r="K171" i="10" l="1"/>
  <c r="I171" i="10" l="1"/>
  <c r="E194" i="9" l="1"/>
  <c r="E193" i="9"/>
  <c r="D193" i="9"/>
  <c r="C192" i="9"/>
  <c r="G66" i="13" l="1"/>
  <c r="F66" i="13"/>
  <c r="E66" i="13"/>
  <c r="K170" i="10"/>
  <c r="K169" i="10"/>
  <c r="H170" i="10"/>
  <c r="F171" i="10"/>
  <c r="F170" i="10"/>
  <c r="I170" i="10" l="1"/>
  <c r="E170" i="10"/>
  <c r="H169" i="10" l="1"/>
  <c r="I169" i="10" l="1"/>
  <c r="E192" i="9" l="1"/>
  <c r="E191" i="9"/>
  <c r="E190" i="9"/>
  <c r="D192" i="9"/>
  <c r="D191" i="9"/>
  <c r="D190" i="9"/>
  <c r="H168" i="10" l="1"/>
  <c r="F169" i="10"/>
  <c r="I168" i="10" l="1"/>
  <c r="C191" i="9" l="1"/>
  <c r="C190" i="9"/>
  <c r="G65" i="13" l="1"/>
  <c r="F65" i="13"/>
  <c r="E65" i="13"/>
  <c r="K168" i="10"/>
  <c r="K167" i="10"/>
  <c r="H167" i="10"/>
  <c r="I167" i="10" l="1"/>
  <c r="I179" i="10"/>
  <c r="E169" i="10"/>
  <c r="F168" i="10"/>
  <c r="E168" i="10" l="1"/>
  <c r="F167" i="10" l="1"/>
  <c r="H166" i="10" l="1"/>
  <c r="I178" i="10" s="1"/>
  <c r="D189" i="9" l="1"/>
  <c r="C189" i="9"/>
  <c r="H236" i="15"/>
  <c r="E189" i="9" l="1"/>
  <c r="E188" i="9"/>
  <c r="D188" i="9"/>
  <c r="C188" i="9"/>
  <c r="G236" i="15"/>
  <c r="F236" i="15"/>
  <c r="D236" i="15"/>
  <c r="C236" i="15"/>
  <c r="E236" i="15" l="1"/>
  <c r="E63" i="13"/>
  <c r="G64" i="13"/>
  <c r="E64" i="13"/>
  <c r="F64" i="13" l="1"/>
  <c r="K166" i="10"/>
  <c r="E167" i="10"/>
  <c r="I166" i="10"/>
  <c r="F165" i="10"/>
  <c r="K165" i="10"/>
  <c r="H165" i="10"/>
  <c r="H164" i="10"/>
  <c r="I176" i="10" s="1"/>
  <c r="I165" i="10" l="1"/>
  <c r="I177" i="10"/>
  <c r="E166" i="10"/>
  <c r="F166" i="10"/>
  <c r="D187" i="9" l="1"/>
  <c r="E187" i="9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5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7" i="6"/>
  <c r="E8" i="6"/>
  <c r="E9" i="6"/>
  <c r="E10" i="6"/>
  <c r="E11" i="6"/>
  <c r="E12" i="6"/>
  <c r="E13" i="6"/>
  <c r="E14" i="6"/>
  <c r="E15" i="6"/>
  <c r="E16" i="6"/>
  <c r="E17" i="6"/>
  <c r="E6" i="6"/>
  <c r="E5" i="6"/>
  <c r="C187" i="9" l="1"/>
  <c r="H235" i="15"/>
  <c r="G235" i="15"/>
  <c r="F235" i="15"/>
  <c r="D235" i="15" l="1"/>
  <c r="C235" i="15"/>
  <c r="I164" i="10"/>
  <c r="K164" i="10"/>
  <c r="E235" i="15" l="1"/>
  <c r="E165" i="10"/>
  <c r="E164" i="10"/>
  <c r="F164" i="10"/>
  <c r="H163" i="10"/>
  <c r="I163" i="10" l="1"/>
  <c r="I175" i="10"/>
  <c r="C234" i="15" l="1"/>
  <c r="D234" i="15"/>
  <c r="H234" i="15"/>
  <c r="G234" i="15"/>
  <c r="F234" i="15" l="1"/>
  <c r="E234" i="15"/>
  <c r="E233" i="15"/>
  <c r="F63" i="13" l="1"/>
  <c r="G63" i="13"/>
  <c r="F163" i="10" l="1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5" i="10"/>
  <c r="G56" i="10"/>
  <c r="G57" i="10"/>
  <c r="G58" i="10"/>
  <c r="G59" i="10"/>
  <c r="G60" i="10"/>
  <c r="G61" i="10"/>
  <c r="G62" i="10"/>
  <c r="G63" i="10"/>
  <c r="G64" i="10"/>
  <c r="G39" i="10"/>
  <c r="G38" i="10"/>
  <c r="G30" i="10"/>
  <c r="G31" i="10"/>
  <c r="G32" i="10"/>
  <c r="G33" i="10"/>
  <c r="G34" i="10"/>
  <c r="G35" i="10"/>
  <c r="G36" i="10"/>
  <c r="G37" i="10"/>
  <c r="E102" i="10"/>
  <c r="E162" i="10"/>
  <c r="F16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3" i="10"/>
  <c r="G62" i="13" l="1"/>
  <c r="D185" i="9"/>
  <c r="H233" i="15"/>
  <c r="G233" i="15"/>
  <c r="F233" i="15"/>
  <c r="I114" i="10" l="1"/>
  <c r="K114" i="10"/>
  <c r="I162" i="10"/>
  <c r="I151" i="10"/>
  <c r="I152" i="10"/>
  <c r="I153" i="10"/>
  <c r="I154" i="10"/>
  <c r="I155" i="10"/>
  <c r="I156" i="10"/>
  <c r="I157" i="10"/>
  <c r="I158" i="10"/>
  <c r="I159" i="10"/>
  <c r="I160" i="10"/>
  <c r="I161" i="10"/>
  <c r="I141" i="10"/>
  <c r="I129" i="10"/>
  <c r="C232" i="15" l="1"/>
  <c r="C231" i="15"/>
  <c r="C230" i="15"/>
  <c r="C229" i="15"/>
  <c r="H228" i="15"/>
  <c r="G228" i="15"/>
  <c r="F228" i="15"/>
  <c r="C228" i="15"/>
  <c r="G227" i="15"/>
  <c r="F227" i="15"/>
  <c r="D227" i="15"/>
  <c r="C227" i="15"/>
  <c r="E57" i="13"/>
  <c r="F57" i="13"/>
  <c r="G57" i="13"/>
  <c r="E58" i="13"/>
  <c r="F58" i="13"/>
  <c r="G58" i="13"/>
  <c r="E59" i="13"/>
  <c r="F59" i="13"/>
  <c r="G59" i="13"/>
  <c r="E60" i="13"/>
  <c r="F60" i="13"/>
  <c r="G60" i="13"/>
  <c r="E61" i="13"/>
  <c r="F61" i="13"/>
  <c r="G61" i="13"/>
  <c r="E62" i="13"/>
  <c r="F62" i="13"/>
  <c r="F146" i="6" l="1"/>
  <c r="F145" i="6"/>
  <c r="G146" i="6"/>
  <c r="G145" i="6"/>
  <c r="H145" i="6" l="1"/>
  <c r="H146" i="6"/>
  <c r="K150" i="10"/>
  <c r="I150" i="10"/>
  <c r="K141" i="10" l="1"/>
  <c r="I140" i="10"/>
  <c r="K102" i="10"/>
  <c r="K154" i="10" l="1"/>
  <c r="K155" i="10"/>
  <c r="G56" i="13" l="1"/>
  <c r="F56" i="13"/>
  <c r="E56" i="13"/>
  <c r="G55" i="13"/>
  <c r="F55" i="13"/>
  <c r="E55" i="13"/>
  <c r="G54" i="13"/>
  <c r="F54" i="13"/>
  <c r="E54" i="13"/>
  <c r="G53" i="13"/>
  <c r="F53" i="13"/>
  <c r="E53" i="13"/>
  <c r="G52" i="13"/>
  <c r="F52" i="13"/>
  <c r="E52" i="13"/>
  <c r="G51" i="13"/>
  <c r="F51" i="13"/>
  <c r="E51" i="13"/>
  <c r="G50" i="13"/>
  <c r="F50" i="13"/>
  <c r="E50" i="13"/>
  <c r="G49" i="13"/>
  <c r="F49" i="13"/>
  <c r="E49" i="13"/>
  <c r="G48" i="13"/>
  <c r="F48" i="13"/>
  <c r="E48" i="13"/>
  <c r="G47" i="13"/>
  <c r="F47" i="13"/>
  <c r="E47" i="13"/>
  <c r="G46" i="13"/>
  <c r="F46" i="13"/>
  <c r="E46" i="13"/>
  <c r="G45" i="13"/>
  <c r="F45" i="13"/>
  <c r="E45" i="13"/>
  <c r="G44" i="13"/>
  <c r="F44" i="13"/>
  <c r="E44" i="13"/>
  <c r="G43" i="13"/>
  <c r="F43" i="13"/>
  <c r="E43" i="13"/>
  <c r="G42" i="13"/>
  <c r="F42" i="13"/>
  <c r="E42" i="13"/>
  <c r="G41" i="13"/>
  <c r="F41" i="13"/>
  <c r="E41" i="13"/>
  <c r="G40" i="13"/>
  <c r="F40" i="13"/>
  <c r="E40" i="13"/>
  <c r="G39" i="13"/>
  <c r="F39" i="13"/>
  <c r="E39" i="13"/>
  <c r="G38" i="13"/>
  <c r="F38" i="13"/>
  <c r="E38" i="13"/>
  <c r="G37" i="13"/>
  <c r="F37" i="13"/>
  <c r="E37" i="13"/>
  <c r="G36" i="13"/>
  <c r="F36" i="13"/>
  <c r="E36" i="13"/>
  <c r="G35" i="13"/>
  <c r="F35" i="13"/>
  <c r="E35" i="13"/>
  <c r="G34" i="13"/>
  <c r="F34" i="13"/>
  <c r="E34" i="13"/>
  <c r="G33" i="13"/>
  <c r="F33" i="13"/>
  <c r="E33" i="13"/>
  <c r="G32" i="13"/>
  <c r="F32" i="13"/>
  <c r="E32" i="13"/>
  <c r="G31" i="13"/>
  <c r="F31" i="13"/>
  <c r="E31" i="13"/>
  <c r="G30" i="13"/>
  <c r="F30" i="13"/>
  <c r="E30" i="13"/>
  <c r="G29" i="13"/>
  <c r="F29" i="13"/>
  <c r="E29" i="13"/>
  <c r="G28" i="13"/>
  <c r="F28" i="13"/>
  <c r="E28" i="13"/>
  <c r="G27" i="13"/>
  <c r="F27" i="13"/>
  <c r="E27" i="13"/>
  <c r="G26" i="13"/>
  <c r="F26" i="13"/>
  <c r="E26" i="13"/>
  <c r="G25" i="13"/>
  <c r="F25" i="13"/>
  <c r="E25" i="13"/>
  <c r="G24" i="13"/>
  <c r="F24" i="13"/>
  <c r="E24" i="13"/>
  <c r="G23" i="13"/>
  <c r="F23" i="13"/>
  <c r="E23" i="13"/>
  <c r="G22" i="13"/>
  <c r="F22" i="13"/>
  <c r="E22" i="13"/>
  <c r="G21" i="13"/>
  <c r="F21" i="13"/>
  <c r="E21" i="13"/>
  <c r="G20" i="13"/>
  <c r="F20" i="13"/>
  <c r="E20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6" i="13"/>
  <c r="F6" i="13"/>
  <c r="E6" i="13"/>
  <c r="G5" i="13"/>
  <c r="F5" i="13"/>
  <c r="E5" i="13"/>
  <c r="G4" i="13"/>
  <c r="F4" i="13"/>
  <c r="E4" i="13"/>
  <c r="I103" i="10" l="1"/>
  <c r="K103" i="10"/>
  <c r="I104" i="10"/>
  <c r="K104" i="10"/>
  <c r="I105" i="10"/>
  <c r="K105" i="10"/>
  <c r="I106" i="10"/>
  <c r="K106" i="10"/>
  <c r="I107" i="10"/>
  <c r="K107" i="10"/>
  <c r="I108" i="10"/>
  <c r="K108" i="10"/>
  <c r="I109" i="10"/>
  <c r="K109" i="10"/>
  <c r="I110" i="10"/>
  <c r="K110" i="10"/>
  <c r="I111" i="10"/>
  <c r="K111" i="10"/>
  <c r="I112" i="10"/>
  <c r="K112" i="10"/>
  <c r="I113" i="10"/>
  <c r="K113" i="10"/>
  <c r="I115" i="10"/>
  <c r="K115" i="10"/>
  <c r="I116" i="10"/>
  <c r="K116" i="10"/>
  <c r="I117" i="10"/>
  <c r="K117" i="10"/>
  <c r="I118" i="10"/>
  <c r="K118" i="10"/>
  <c r="I119" i="10"/>
  <c r="K119" i="10"/>
  <c r="I120" i="10"/>
  <c r="K120" i="10"/>
  <c r="I121" i="10"/>
  <c r="K121" i="10"/>
  <c r="I122" i="10"/>
  <c r="K122" i="10"/>
  <c r="I123" i="10"/>
  <c r="K123" i="10"/>
  <c r="I124" i="10"/>
  <c r="K124" i="10"/>
  <c r="I125" i="10"/>
  <c r="K125" i="10"/>
  <c r="I126" i="10"/>
  <c r="K126" i="10"/>
  <c r="I127" i="10"/>
  <c r="K127" i="10"/>
  <c r="I128" i="10"/>
  <c r="K128" i="10"/>
  <c r="K129" i="10"/>
  <c r="I130" i="10"/>
  <c r="K130" i="10"/>
  <c r="I131" i="10"/>
  <c r="K131" i="10"/>
  <c r="I132" i="10"/>
  <c r="K132" i="10"/>
  <c r="I133" i="10"/>
  <c r="K133" i="10"/>
  <c r="I134" i="10"/>
  <c r="K134" i="10"/>
  <c r="I135" i="10"/>
  <c r="K135" i="10"/>
  <c r="I136" i="10"/>
  <c r="K136" i="10"/>
  <c r="I137" i="10"/>
  <c r="K137" i="10"/>
  <c r="I138" i="10"/>
  <c r="K138" i="10"/>
  <c r="I139" i="10"/>
  <c r="K139" i="10"/>
  <c r="K140" i="10"/>
  <c r="I142" i="10"/>
  <c r="K142" i="10"/>
  <c r="I143" i="10"/>
  <c r="K143" i="10"/>
  <c r="I144" i="10"/>
  <c r="K144" i="10"/>
  <c r="I145" i="10"/>
  <c r="K145" i="10"/>
  <c r="I146" i="10"/>
  <c r="K146" i="10"/>
  <c r="I147" i="10"/>
  <c r="K147" i="10"/>
  <c r="I148" i="10"/>
  <c r="K148" i="10"/>
  <c r="I149" i="10"/>
  <c r="K149" i="10"/>
  <c r="K151" i="10"/>
  <c r="K152" i="10"/>
  <c r="I102" i="10"/>
  <c r="K153" i="10" l="1"/>
</calcChain>
</file>

<file path=xl/sharedStrings.xml><?xml version="1.0" encoding="utf-8"?>
<sst xmlns="http://schemas.openxmlformats.org/spreadsheetml/2006/main" count="1952" uniqueCount="158">
  <si>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</si>
  <si>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</si>
  <si>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</si>
  <si>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</si>
  <si>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</si>
  <si>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</si>
  <si>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</si>
  <si>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</si>
  <si>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</si>
  <si>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</si>
  <si>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</si>
  <si>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მშპ-ს დეფლატორი</t>
  </si>
  <si>
    <t>სამრეწველო ფასების ინდექსი</t>
  </si>
  <si>
    <t>სამომხმარებლო ფასების ცვლილება</t>
  </si>
  <si>
    <t>მონეტარული აგრეგატი (M3)</t>
  </si>
  <si>
    <t>მონეტარული აგრეგატი (M2)</t>
  </si>
  <si>
    <t xml:space="preserve">ბანკებს გარეთ არსებული ნაღდი ფული </t>
  </si>
  <si>
    <t>დეპოზიტები მოთხოვნამდე ეროვნული ვალუტით</t>
  </si>
  <si>
    <t>ვადიანი დეპოზიტები ეროვნული ვალუტით</t>
  </si>
  <si>
    <t>წმინდა უცხოური აქტივები</t>
  </si>
  <si>
    <t>სარეზერვო ფული</t>
  </si>
  <si>
    <t>ნომინალური ეფექტური</t>
  </si>
  <si>
    <t>რეალური ეფექტური</t>
  </si>
  <si>
    <t>ევრო</t>
  </si>
  <si>
    <t>გაცვლითი კურსების ინდექსი (2001წ მაისი=100)</t>
  </si>
  <si>
    <t>ეროვნული ვალუტით</t>
  </si>
  <si>
    <t>უცხოური ვალუტით</t>
  </si>
  <si>
    <t>კერძო სექტორის დაკრედიტება</t>
  </si>
  <si>
    <t>კერძო სექტორის დაკრედიტება (ათასი ლარი)</t>
  </si>
  <si>
    <t>საბანკო სექტორის აქტივებისა და დეპოზიტების ზრდა (ცვლილება წინა წლის შესაბამის თვესთან)</t>
  </si>
  <si>
    <t>საბანკო აქტივები</t>
  </si>
  <si>
    <t>დეპოზიტები სულ</t>
  </si>
  <si>
    <t>მონეტარული პოლიტიკის განაკვეთი</t>
  </si>
  <si>
    <t>სადეპოზიტო სერტიფიკატები</t>
  </si>
  <si>
    <t>სახაზინო ვალდებულებების და მონეტარული პოლიტიკის და სადეპოზიტო სერტიფიკატების საპროცენტო განაკვეთი</t>
  </si>
  <si>
    <t>წინა წლის შესაბამის თვესთან</t>
  </si>
  <si>
    <t>საშუალო წლიური</t>
  </si>
  <si>
    <t xml:space="preserve">I </t>
  </si>
  <si>
    <t>მრეწველობა</t>
  </si>
  <si>
    <t>მშენებლობა</t>
  </si>
  <si>
    <t>ვაჭრობა</t>
  </si>
  <si>
    <r>
      <t>სარეზერვო ფული</t>
    </r>
    <r>
      <rPr>
        <sz val="9"/>
        <rFont val="Arial"/>
        <family val="2"/>
      </rPr>
      <t xml:space="preserve"> </t>
    </r>
  </si>
  <si>
    <t>ფულის მასის აგრეგატები და მონეტარული კოეფიციენტები</t>
  </si>
  <si>
    <t>M3</t>
  </si>
  <si>
    <t xml:space="preserve"> M2</t>
  </si>
  <si>
    <r>
      <t>სარეზერვო ფული</t>
    </r>
    <r>
      <rPr>
        <sz val="9"/>
        <rFont val="Arial"/>
        <family val="2"/>
      </rPr>
      <t>, % მშპ</t>
    </r>
  </si>
  <si>
    <t>M3 % მშპ</t>
  </si>
  <si>
    <t xml:space="preserve"> M2 % მშპ</t>
  </si>
  <si>
    <t>მშპ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</si>
  <si>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</si>
  <si>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</si>
  <si>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</si>
  <si>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</si>
  <si>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</si>
  <si>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</si>
  <si>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</si>
  <si>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</si>
  <si>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</si>
  <si>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</si>
  <si>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</si>
  <si>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</si>
  <si>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</si>
  <si>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</si>
  <si>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</si>
  <si>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</si>
  <si>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</si>
  <si>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</si>
  <si>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</si>
  <si>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</si>
  <si>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</si>
  <si>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</si>
  <si>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</si>
  <si>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</si>
  <si>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</si>
  <si>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</si>
  <si>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</si>
  <si>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</si>
  <si>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</si>
  <si>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</si>
  <si>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</si>
  <si>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</si>
  <si>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</si>
  <si>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</si>
  <si>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</si>
  <si>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</si>
  <si>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</si>
  <si>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</si>
  <si>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</si>
  <si>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</si>
  <si>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</si>
  <si>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</si>
  <si>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</si>
  <si>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</si>
  <si>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</si>
  <si>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</si>
  <si>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</si>
  <si>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</si>
  <si>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</si>
  <si>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</si>
  <si>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</si>
  <si>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</si>
  <si>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</si>
  <si>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</si>
  <si>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</si>
  <si>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</si>
  <si>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ცვლილება წინა წელთან</t>
  </si>
  <si>
    <t>ინდექსი (2010წ=100)</t>
  </si>
  <si>
    <t>სულ</t>
  </si>
  <si>
    <t>..</t>
  </si>
  <si>
    <t>დეპოზიტებზე</t>
  </si>
  <si>
    <t>სესხებზე</t>
  </si>
  <si>
    <t>საბაზრო საპროცენტო განაკვეთები</t>
  </si>
  <si>
    <t>პერიოდი</t>
  </si>
  <si>
    <t>ეროვნულ ვალუტაში</t>
  </si>
  <si>
    <t>უცხოურ ვალუტაში</t>
  </si>
  <si>
    <t>სახაზინო ვალდებულებების საშუალო შეწონილი საპროცენტო განაკვეთი (ერთწლიანი)</t>
  </si>
  <si>
    <t>წმინდა საშინაო აქტივები</t>
  </si>
  <si>
    <t>დეპოზიტების</t>
  </si>
  <si>
    <t>სესხების</t>
  </si>
  <si>
    <t>დოლარიზაციის კოეფიციენტები</t>
  </si>
  <si>
    <t>სამომხმარებლო ფასების ინდექსი</t>
  </si>
  <si>
    <t>აშშ დოლარი</t>
  </si>
  <si>
    <t xml:space="preserve"> რუბლი</t>
  </si>
  <si>
    <t xml:space="preserve"> მანათი</t>
  </si>
  <si>
    <t xml:space="preserve"> დრამი</t>
  </si>
  <si>
    <t xml:space="preserve"> გრივნა</t>
  </si>
  <si>
    <t xml:space="preserve"> ლირა (2002 წელი =100)</t>
  </si>
  <si>
    <t>2014Q1</t>
  </si>
  <si>
    <t>2014Q2</t>
  </si>
  <si>
    <t>2014Q3</t>
  </si>
  <si>
    <t>2014Q4</t>
  </si>
  <si>
    <t>მონეტარული აგრეგატები</t>
  </si>
  <si>
    <t xml:space="preserve">დეპოზიტები </t>
  </si>
  <si>
    <t>დეპოზიტები მოთხოვნამდე უცხოური ვალუტით</t>
  </si>
  <si>
    <t>ვადიანი დეპოზიტები  უცხოური ვალუტით</t>
  </si>
  <si>
    <t xml:space="preserve">იურიდიულ პირებზე გაცემული ლარის სესხების პროცენტი </t>
  </si>
  <si>
    <t>დარგების მიხედვით</t>
  </si>
  <si>
    <t>შინამეურნეობები</t>
  </si>
  <si>
    <t>სამომხმარებლო</t>
  </si>
  <si>
    <t>უძრავი ქონებით უზრუნველყოფილი სესხები</t>
  </si>
  <si>
    <t>I</t>
  </si>
  <si>
    <t>საშუალო</t>
  </si>
  <si>
    <t>ცვლილება წინა თვესთან</t>
  </si>
  <si>
    <t xml:space="preserve">II 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</si>
  <si>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</si>
  <si>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</si>
  <si>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</si>
  <si>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</si>
  <si>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</si>
  <si>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</si>
  <si>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</si>
  <si>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</si>
  <si>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</si>
  <si>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</si>
  <si>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</si>
  <si>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</si>
  <si>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 xml:space="preserve">III </t>
  </si>
  <si>
    <t xml:space="preserve">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</si>
</sst>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0.0"/>
    <numFmt numFmtId="165" formatCode="[$-409]mmm\-yy;@"/>
    <numFmt numFmtId="166" formatCode="#,##0.0"/>
    <numFmt numFmtId="167" formatCode="0.0000"/>
    <numFmt numFmtId="168" formatCode="0.0%"/>
    <numFmt numFmtId="169" formatCode="_(* #,##0_);_(* \(#,##0\);_(* &quot;-&quot;??_);_(@_)"/>
    <numFmt numFmtId="170" formatCode="[$-437]\ dd\-\ mmm\ \-\ yy;@"/>
    <numFmt numFmtId="171" formatCode="mm\-yyyy"/>
    <numFmt numFmtId="172" formatCode="_-* #,##0&quot;?.&quot;_-;\-* #,##0&quot;?.&quot;_-;_-* &quot;-&quot;&quot;?.&quot;_-;_-@_-"/>
    <numFmt numFmtId="173" formatCode="_-* #,##0.00&quot;?.&quot;_-;\-* #,##0.00&quot;?.&quot;_-;_-* &quot;-&quot;??&quot;?.&quot;_-;_-@_-"/>
    <numFmt numFmtId="174" formatCode="_-* #,##0_?_._-;\-* #,##0_?_._-;_-* &quot;-&quot;_?_._-;_-@_-"/>
    <numFmt numFmtId="175" formatCode="_-* #,##0.00_?_._-;\-* #,##0.00_?_._-;_-* &quot;-&quot;??_?_._-;_-@_-"/>
  </numFmts>
  <fonts count="6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hadow/>
      <sz val="16"/>
      <color rgb="FF000000"/>
      <name val="BPG Algeti Compact"/>
    </font>
    <font>
      <sz val="9"/>
      <name val="Sylfaen"/>
      <family val="1"/>
    </font>
    <font>
      <sz val="9"/>
      <name val="Arial"/>
      <family val="2"/>
    </font>
    <font>
      <sz val="10"/>
      <name val="Times New Roman"/>
      <family val="1"/>
      <charset val="204"/>
    </font>
    <font>
      <sz val="9"/>
      <color indexed="8"/>
      <name val="Sylfaen"/>
      <family val="1"/>
    </font>
    <font>
      <sz val="10"/>
      <color rgb="FFFF0000"/>
      <name val="Arial"/>
      <family val="2"/>
    </font>
    <font>
      <b/>
      <shadow/>
      <sz val="11"/>
      <color rgb="FF000000"/>
      <name val="BPG Algeti Compact"/>
    </font>
    <font>
      <sz val="10"/>
      <name val="Sylfaen"/>
      <family val="1"/>
    </font>
    <font>
      <b/>
      <sz val="9"/>
      <name val="Sylfaen"/>
      <family val="1"/>
    </font>
    <font>
      <b/>
      <shadow/>
      <sz val="10"/>
      <color rgb="FF000000"/>
      <name val="BPG Algeti Compact"/>
    </font>
    <font>
      <sz val="10"/>
      <name val="Arial"/>
      <family val="2"/>
    </font>
    <font>
      <b/>
      <shadow/>
      <sz val="9"/>
      <color rgb="FF000000"/>
      <name val="BPG Algeti Compact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hadow/>
      <sz val="11"/>
      <name val="BPG Algeti Compact"/>
    </font>
    <font>
      <b/>
      <sz val="10"/>
      <name val="Arial"/>
      <family val="2"/>
    </font>
    <font>
      <b/>
      <sz val="12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Sylfae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Sylfaen"/>
      <family val="1"/>
    </font>
    <font>
      <b/>
      <sz val="10"/>
      <name val="Sylfaen"/>
      <family val="1"/>
    </font>
    <font>
      <b/>
      <shadow/>
      <sz val="10"/>
      <name val="BPG Algeti Compact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rgb="FF666868"/>
      <name val="Sylfae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20" fillId="0" borderId="0"/>
    <xf numFmtId="0" fontId="23" fillId="0" borderId="0"/>
    <xf numFmtId="0" fontId="2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11" applyNumberFormat="0" applyAlignment="0" applyProtection="0"/>
    <xf numFmtId="0" fontId="31" fillId="22" borderId="12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11" applyNumberFormat="0" applyAlignment="0" applyProtection="0"/>
    <xf numFmtId="0" fontId="38" fillId="0" borderId="16" applyNumberFormat="0" applyFill="0" applyAlignment="0" applyProtection="0"/>
    <xf numFmtId="0" fontId="39" fillId="23" borderId="0" applyNumberFormat="0" applyBorder="0" applyAlignment="0" applyProtection="0"/>
    <xf numFmtId="0" fontId="1" fillId="24" borderId="17" applyNumberFormat="0" applyFont="0" applyAlignment="0" applyProtection="0"/>
    <xf numFmtId="0" fontId="40" fillId="21" borderId="18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5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 applyProtection="0"/>
    <xf numFmtId="2" fontId="57" fillId="0" borderId="0" applyProtection="0"/>
    <xf numFmtId="0" fontId="57" fillId="0" borderId="0" applyNumberFormat="0" applyFont="0" applyFill="0" applyBorder="0" applyAlignment="0" applyProtection="0"/>
    <xf numFmtId="0" fontId="57" fillId="0" borderId="0" applyProtection="0"/>
    <xf numFmtId="0" fontId="58" fillId="0" borderId="0">
      <alignment vertical="top"/>
    </xf>
    <xf numFmtId="0" fontId="1" fillId="0" borderId="0"/>
    <xf numFmtId="0" fontId="1" fillId="0" borderId="0"/>
    <xf numFmtId="0" fontId="20" fillId="0" borderId="0"/>
    <xf numFmtId="0" fontId="59" fillId="0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264">
    <xf numFmtId="0" fontId="0" fillId="0" borderId="0" xfId="0"/>
    <xf numFmtId="164" fontId="0" fillId="0" borderId="1" xfId="0" applyNumberFormat="1" applyBorder="1"/>
    <xf numFmtId="0" fontId="1" fillId="0" borderId="1" xfId="3" applyBorder="1"/>
    <xf numFmtId="0" fontId="4" fillId="0" borderId="1" xfId="4" applyFont="1" applyFill="1" applyBorder="1" applyAlignment="1">
      <alignment horizontal="center" vertical="center" wrapText="1"/>
    </xf>
    <xf numFmtId="0" fontId="1" fillId="0" borderId="0" xfId="3"/>
    <xf numFmtId="3" fontId="5" fillId="0" borderId="1" xfId="3" applyNumberFormat="1" applyFont="1" applyFill="1" applyBorder="1"/>
    <xf numFmtId="3" fontId="5" fillId="0" borderId="1" xfId="4" applyNumberFormat="1" applyFont="1" applyBorder="1"/>
    <xf numFmtId="3" fontId="5" fillId="0" borderId="1" xfId="4" applyNumberFormat="1" applyFont="1" applyFill="1" applyBorder="1"/>
    <xf numFmtId="3" fontId="1" fillId="0" borderId="1" xfId="4" applyNumberFormat="1" applyFont="1" applyBorder="1"/>
    <xf numFmtId="3" fontId="1" fillId="0" borderId="1" xfId="4" applyNumberFormat="1" applyFont="1" applyFill="1" applyBorder="1"/>
    <xf numFmtId="0" fontId="0" fillId="0" borderId="1" xfId="0" applyBorder="1"/>
    <xf numFmtId="3" fontId="5" fillId="0" borderId="1" xfId="0" applyNumberFormat="1" applyFont="1" applyFill="1" applyBorder="1"/>
    <xf numFmtId="166" fontId="5" fillId="0" borderId="1" xfId="0" applyNumberFormat="1" applyFont="1" applyFill="1" applyBorder="1"/>
    <xf numFmtId="3" fontId="0" fillId="0" borderId="1" xfId="1" applyNumberFormat="1" applyFont="1" applyBorder="1"/>
    <xf numFmtId="164" fontId="0" fillId="0" borderId="1" xfId="0" applyNumberFormat="1" applyFill="1" applyBorder="1"/>
    <xf numFmtId="0" fontId="1" fillId="0" borderId="1" xfId="0" applyFont="1" applyFill="1" applyBorder="1" applyAlignment="1">
      <alignment horizontal="center" vertical="justify"/>
    </xf>
    <xf numFmtId="0" fontId="1" fillId="0" borderId="0" xfId="3" applyFont="1" applyBorder="1"/>
    <xf numFmtId="2" fontId="1" fillId="0" borderId="0" xfId="3" applyNumberFormat="1" applyBorder="1"/>
    <xf numFmtId="2" fontId="1" fillId="0" borderId="0" xfId="3" applyNumberFormat="1" applyFont="1" applyBorder="1"/>
    <xf numFmtId="2" fontId="8" fillId="0" borderId="0" xfId="3" applyNumberFormat="1" applyFont="1" applyBorder="1"/>
    <xf numFmtId="2" fontId="1" fillId="0" borderId="0" xfId="7" applyNumberFormat="1" applyBorder="1"/>
    <xf numFmtId="2" fontId="1" fillId="0" borderId="0" xfId="7" applyNumberFormat="1" applyFont="1" applyBorder="1"/>
    <xf numFmtId="2" fontId="1" fillId="0" borderId="0" xfId="3" applyNumberFormat="1" applyFont="1" applyBorder="1" applyAlignment="1">
      <alignment horizontal="right"/>
    </xf>
    <xf numFmtId="2" fontId="1" fillId="0" borderId="0" xfId="3" applyNumberFormat="1" applyFont="1" applyBorder="1" applyAlignment="1"/>
    <xf numFmtId="2" fontId="1" fillId="0" borderId="0" xfId="3" applyNumberFormat="1" applyFill="1" applyBorder="1"/>
    <xf numFmtId="2" fontId="1" fillId="0" borderId="0" xfId="3" applyNumberFormat="1" applyFill="1" applyBorder="1" applyAlignment="1">
      <alignment horizontal="right" vertical="center"/>
    </xf>
    <xf numFmtId="0" fontId="9" fillId="0" borderId="0" xfId="0" applyFont="1"/>
    <xf numFmtId="167" fontId="0" fillId="0" borderId="0" xfId="0" applyNumberFormat="1"/>
    <xf numFmtId="168" fontId="0" fillId="0" borderId="0" xfId="2" applyNumberFormat="1" applyFont="1"/>
    <xf numFmtId="164" fontId="5" fillId="0" borderId="1" xfId="3" applyNumberFormat="1" applyFont="1" applyBorder="1"/>
    <xf numFmtId="164" fontId="5" fillId="0" borderId="1" xfId="3" applyNumberFormat="1" applyFont="1" applyFill="1" applyBorder="1"/>
    <xf numFmtId="0" fontId="4" fillId="0" borderId="1" xfId="0" applyFont="1" applyFill="1" applyBorder="1"/>
    <xf numFmtId="16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12" fillId="0" borderId="0" xfId="0" applyFont="1"/>
    <xf numFmtId="0" fontId="13" fillId="0" borderId="0" xfId="8"/>
    <xf numFmtId="169" fontId="0" fillId="0" borderId="1" xfId="9" applyNumberFormat="1" applyFont="1" applyBorder="1"/>
    <xf numFmtId="169" fontId="0" fillId="0" borderId="0" xfId="9" applyNumberFormat="1" applyFont="1"/>
    <xf numFmtId="0" fontId="14" fillId="0" borderId="0" xfId="0" applyFont="1"/>
    <xf numFmtId="0" fontId="5" fillId="0" borderId="0" xfId="8" applyFont="1"/>
    <xf numFmtId="164" fontId="13" fillId="0" borderId="1" xfId="8" applyNumberFormat="1" applyBorder="1"/>
    <xf numFmtId="16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7" fillId="0" borderId="0" xfId="0" applyFont="1"/>
    <xf numFmtId="0" fontId="1" fillId="0" borderId="0" xfId="3" applyFont="1"/>
    <xf numFmtId="164" fontId="16" fillId="0" borderId="1" xfId="0" applyNumberFormat="1" applyFont="1" applyFill="1" applyBorder="1"/>
    <xf numFmtId="164" fontId="0" fillId="0" borderId="0" xfId="0" applyNumberFormat="1"/>
    <xf numFmtId="3" fontId="0" fillId="0" borderId="0" xfId="0" applyNumberFormat="1"/>
    <xf numFmtId="0" fontId="1" fillId="0" borderId="0" xfId="4" applyFont="1"/>
    <xf numFmtId="0" fontId="1" fillId="0" borderId="1" xfId="4" applyFont="1" applyBorder="1"/>
    <xf numFmtId="0" fontId="1" fillId="0" borderId="1" xfId="4" applyFont="1" applyBorder="1" applyAlignment="1">
      <alignment horizontal="center" vertical="center"/>
    </xf>
    <xf numFmtId="0" fontId="21" fillId="0" borderId="1" xfId="11" applyFont="1" applyBorder="1"/>
    <xf numFmtId="166" fontId="5" fillId="0" borderId="1" xfId="4" applyNumberFormat="1" applyFont="1" applyBorder="1"/>
    <xf numFmtId="166" fontId="22" fillId="0" borderId="1" xfId="11" applyNumberFormat="1" applyFont="1" applyBorder="1"/>
    <xf numFmtId="0" fontId="23" fillId="0" borderId="0" xfId="12"/>
    <xf numFmtId="0" fontId="8" fillId="0" borderId="0" xfId="4" applyFont="1"/>
    <xf numFmtId="3" fontId="5" fillId="0" borderId="0" xfId="4" applyNumberFormat="1" applyFont="1"/>
    <xf numFmtId="165" fontId="4" fillId="0" borderId="0" xfId="4" applyNumberFormat="1" applyFont="1" applyFill="1" applyBorder="1"/>
    <xf numFmtId="0" fontId="24" fillId="0" borderId="0" xfId="4" applyFont="1" applyFill="1"/>
    <xf numFmtId="0" fontId="1" fillId="0" borderId="0" xfId="4" applyFont="1" applyFill="1"/>
    <xf numFmtId="17" fontId="7" fillId="0" borderId="0" xfId="5" applyNumberFormat="1" applyFont="1" applyFill="1" applyBorder="1" applyAlignment="1">
      <alignment horizontal="center"/>
    </xf>
    <xf numFmtId="17" fontId="7" fillId="0" borderId="0" xfId="5" applyNumberFormat="1" applyFont="1" applyFill="1" applyBorder="1" applyAlignment="1">
      <alignment horizontal="left"/>
    </xf>
    <xf numFmtId="0" fontId="10" fillId="0" borderId="4" xfId="4" applyFont="1" applyBorder="1" applyAlignment="1">
      <alignment vertical="center"/>
    </xf>
    <xf numFmtId="0" fontId="10" fillId="0" borderId="9" xfId="4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3" fontId="5" fillId="0" borderId="0" xfId="0" applyNumberFormat="1" applyFont="1" applyFill="1" applyBorder="1"/>
    <xf numFmtId="0" fontId="1" fillId="0" borderId="0" xfId="3" applyAlignment="1">
      <alignment horizontal="center"/>
    </xf>
    <xf numFmtId="0" fontId="12" fillId="0" borderId="0" xfId="0" applyFont="1" applyAlignment="1">
      <alignment horizontal="center"/>
    </xf>
    <xf numFmtId="0" fontId="18" fillId="0" borderId="1" xfId="3" applyFont="1" applyBorder="1" applyAlignment="1">
      <alignment horizontal="center" vertical="center"/>
    </xf>
    <xf numFmtId="3" fontId="5" fillId="0" borderId="5" xfId="4" applyNumberFormat="1" applyFont="1" applyBorder="1"/>
    <xf numFmtId="3" fontId="5" fillId="0" borderId="5" xfId="4" applyNumberFormat="1" applyFont="1" applyFill="1" applyBorder="1"/>
    <xf numFmtId="3" fontId="1" fillId="0" borderId="5" xfId="4" applyNumberFormat="1" applyFont="1" applyFill="1" applyBorder="1"/>
    <xf numFmtId="169" fontId="1" fillId="0" borderId="1" xfId="1" applyNumberFormat="1" applyFont="1" applyBorder="1"/>
    <xf numFmtId="3" fontId="1" fillId="0" borderId="0" xfId="3" applyNumberFormat="1"/>
    <xf numFmtId="0" fontId="5" fillId="0" borderId="1" xfId="0" applyFont="1" applyBorder="1" applyAlignment="1">
      <alignment horizontal="center" wrapText="1"/>
    </xf>
    <xf numFmtId="0" fontId="1" fillId="0" borderId="0" xfId="3" applyBorder="1"/>
    <xf numFmtId="0" fontId="18" fillId="0" borderId="0" xfId="3" applyFont="1"/>
    <xf numFmtId="0" fontId="0" fillId="2" borderId="0" xfId="0" applyFill="1"/>
    <xf numFmtId="0" fontId="18" fillId="0" borderId="0" xfId="3" applyFont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1" fillId="0" borderId="1" xfId="3" applyNumberFormat="1" applyBorder="1"/>
    <xf numFmtId="166" fontId="5" fillId="0" borderId="1" xfId="3" applyNumberFormat="1" applyFont="1" applyFill="1" applyBorder="1"/>
    <xf numFmtId="164" fontId="5" fillId="0" borderId="1" xfId="4" applyNumberFormat="1" applyFont="1" applyFill="1" applyBorder="1"/>
    <xf numFmtId="164" fontId="16" fillId="2" borderId="1" xfId="0" applyNumberFormat="1" applyFont="1" applyFill="1" applyBorder="1"/>
    <xf numFmtId="164" fontId="0" fillId="2" borderId="1" xfId="0" applyNumberFormat="1" applyFill="1" applyBorder="1"/>
    <xf numFmtId="0" fontId="1" fillId="2" borderId="0" xfId="3" applyFill="1"/>
    <xf numFmtId="0" fontId="0" fillId="0" borderId="1" xfId="0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1" fillId="0" borderId="0" xfId="3" applyFill="1"/>
    <xf numFmtId="0" fontId="44" fillId="0" borderId="0" xfId="0" applyFont="1"/>
    <xf numFmtId="0" fontId="44" fillId="0" borderId="5" xfId="0" applyFont="1" applyBorder="1" applyAlignment="1">
      <alignment horizontal="center"/>
    </xf>
    <xf numFmtId="0" fontId="1" fillId="0" borderId="9" xfId="4" applyFont="1" applyBorder="1"/>
    <xf numFmtId="0" fontId="45" fillId="0" borderId="0" xfId="0" applyFont="1"/>
    <xf numFmtId="164" fontId="1" fillId="0" borderId="1" xfId="3" applyNumberFormat="1" applyBorder="1"/>
    <xf numFmtId="164" fontId="0" fillId="0" borderId="1" xfId="2" applyNumberFormat="1" applyFont="1" applyBorder="1"/>
    <xf numFmtId="164" fontId="1" fillId="2" borderId="1" xfId="3" applyNumberFormat="1" applyFill="1" applyBorder="1"/>
    <xf numFmtId="164" fontId="1" fillId="0" borderId="1" xfId="3" applyNumberFormat="1" applyFill="1" applyBorder="1"/>
    <xf numFmtId="0" fontId="4" fillId="0" borderId="1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8" fillId="0" borderId="0" xfId="3" applyFont="1" applyAlignment="1">
      <alignment horizontal="right"/>
    </xf>
    <xf numFmtId="169" fontId="1" fillId="0" borderId="1" xfId="1" applyNumberFormat="1" applyFont="1" applyFill="1" applyBorder="1"/>
    <xf numFmtId="0" fontId="18" fillId="0" borderId="0" xfId="3" applyFont="1" applyBorder="1"/>
    <xf numFmtId="0" fontId="18" fillId="0" borderId="0" xfId="3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7" fontId="46" fillId="0" borderId="0" xfId="5" applyNumberFormat="1" applyFont="1" applyFill="1" applyBorder="1" applyAlignment="1">
      <alignment horizontal="right"/>
    </xf>
    <xf numFmtId="0" fontId="18" fillId="0" borderId="7" xfId="3" applyFont="1" applyBorder="1" applyAlignment="1"/>
    <xf numFmtId="0" fontId="18" fillId="0" borderId="8" xfId="3" applyFont="1" applyBorder="1" applyAlignment="1"/>
    <xf numFmtId="17" fontId="46" fillId="0" borderId="7" xfId="5" applyNumberFormat="1" applyFont="1" applyFill="1" applyBorder="1" applyAlignment="1">
      <alignment horizontal="right"/>
    </xf>
    <xf numFmtId="17" fontId="46" fillId="0" borderId="20" xfId="5" applyNumberFormat="1" applyFont="1" applyFill="1" applyBorder="1" applyAlignment="1">
      <alignment horizontal="right"/>
    </xf>
    <xf numFmtId="165" fontId="11" fillId="0" borderId="20" xfId="4" applyNumberFormat="1" applyFont="1" applyFill="1" applyBorder="1" applyAlignment="1">
      <alignment horizontal="right"/>
    </xf>
    <xf numFmtId="17" fontId="46" fillId="0" borderId="8" xfId="5" applyNumberFormat="1" applyFont="1" applyFill="1" applyBorder="1" applyAlignment="1">
      <alignment horizontal="right"/>
    </xf>
    <xf numFmtId="165" fontId="47" fillId="0" borderId="1" xfId="0" applyNumberFormat="1" applyFont="1" applyBorder="1" applyAlignment="1">
      <alignment horizontal="right"/>
    </xf>
    <xf numFmtId="165" fontId="47" fillId="0" borderId="1" xfId="3" applyNumberFormat="1" applyFont="1" applyBorder="1" applyAlignment="1">
      <alignment horizontal="right"/>
    </xf>
    <xf numFmtId="165" fontId="47" fillId="2" borderId="1" xfId="3" applyNumberFormat="1" applyFont="1" applyFill="1" applyBorder="1" applyAlignment="1">
      <alignment horizontal="right"/>
    </xf>
    <xf numFmtId="0" fontId="18" fillId="0" borderId="1" xfId="3" applyFont="1" applyFill="1" applyBorder="1" applyAlignment="1">
      <alignment horizontal="right"/>
    </xf>
    <xf numFmtId="0" fontId="18" fillId="0" borderId="1" xfId="3" applyFont="1" applyBorder="1" applyAlignment="1">
      <alignment horizontal="right"/>
    </xf>
    <xf numFmtId="0" fontId="48" fillId="0" borderId="0" xfId="0" applyFont="1"/>
    <xf numFmtId="0" fontId="0" fillId="0" borderId="0" xfId="0" applyAlignment="1"/>
    <xf numFmtId="0" fontId="44" fillId="0" borderId="0" xfId="0" applyFont="1" applyAlignment="1">
      <alignment horizontal="right"/>
    </xf>
    <xf numFmtId="171" fontId="49" fillId="0" borderId="1" xfId="0" applyNumberFormat="1" applyFont="1" applyBorder="1" applyAlignment="1">
      <alignment horizontal="right"/>
    </xf>
    <xf numFmtId="164" fontId="0" fillId="0" borderId="7" xfId="0" applyNumberFormat="1" applyBorder="1"/>
    <xf numFmtId="166" fontId="1" fillId="0" borderId="1" xfId="3" applyNumberFormat="1" applyBorder="1"/>
    <xf numFmtId="171" fontId="49" fillId="0" borderId="7" xfId="0" applyNumberFormat="1" applyFont="1" applyBorder="1" applyAlignment="1">
      <alignment horizontal="right"/>
    </xf>
    <xf numFmtId="0" fontId="18" fillId="0" borderId="1" xfId="8" applyFont="1" applyBorder="1" applyAlignment="1">
      <alignment horizontal="right"/>
    </xf>
    <xf numFmtId="0" fontId="18" fillId="0" borderId="0" xfId="8" applyFont="1" applyAlignment="1">
      <alignment horizontal="right"/>
    </xf>
    <xf numFmtId="0" fontId="18" fillId="0" borderId="0" xfId="8" applyFont="1"/>
    <xf numFmtId="0" fontId="11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44" fillId="0" borderId="1" xfId="0" applyFont="1" applyBorder="1" applyAlignment="1">
      <alignment horizontal="right"/>
    </xf>
    <xf numFmtId="170" fontId="47" fillId="0" borderId="1" xfId="10" applyNumberFormat="1" applyFont="1" applyFill="1" applyBorder="1" applyAlignment="1">
      <alignment horizontal="right"/>
    </xf>
    <xf numFmtId="17" fontId="18" fillId="0" borderId="1" xfId="0" applyNumberFormat="1" applyFont="1" applyFill="1" applyBorder="1" applyAlignment="1">
      <alignment horizontal="right"/>
    </xf>
    <xf numFmtId="0" fontId="9" fillId="0" borderId="0" xfId="0" applyFont="1" applyAlignment="1"/>
    <xf numFmtId="0" fontId="44" fillId="0" borderId="6" xfId="0" applyFont="1" applyBorder="1" applyAlignment="1">
      <alignment horizontal="right"/>
    </xf>
    <xf numFmtId="3" fontId="1" fillId="0" borderId="1" xfId="3" applyNumberFormat="1" applyFill="1" applyBorder="1"/>
    <xf numFmtId="164" fontId="0" fillId="0" borderId="0" xfId="0" applyNumberFormat="1" applyBorder="1"/>
    <xf numFmtId="0" fontId="16" fillId="0" borderId="0" xfId="0" applyFont="1"/>
    <xf numFmtId="0" fontId="16" fillId="0" borderId="1" xfId="0" applyFont="1" applyBorder="1"/>
    <xf numFmtId="164" fontId="1" fillId="0" borderId="0" xfId="3" applyNumberFormat="1"/>
    <xf numFmtId="0" fontId="0" fillId="0" borderId="0" xfId="0" applyFill="1"/>
    <xf numFmtId="0" fontId="49" fillId="0" borderId="1" xfId="0" applyFont="1" applyFill="1" applyBorder="1" applyAlignment="1">
      <alignment horizontal="right"/>
    </xf>
    <xf numFmtId="0" fontId="18" fillId="0" borderId="8" xfId="8" applyFont="1" applyBorder="1" applyAlignment="1">
      <alignment horizontal="right"/>
    </xf>
    <xf numFmtId="171" fontId="49" fillId="0" borderId="1" xfId="0" applyNumberFormat="1" applyFont="1" applyFill="1" applyBorder="1" applyAlignment="1">
      <alignment horizontal="right"/>
    </xf>
    <xf numFmtId="3" fontId="1" fillId="0" borderId="7" xfId="3" applyNumberFormat="1" applyBorder="1"/>
    <xf numFmtId="3" fontId="5" fillId="0" borderId="7" xfId="0" applyNumberFormat="1" applyFont="1" applyFill="1" applyBorder="1"/>
    <xf numFmtId="3" fontId="1" fillId="0" borderId="1" xfId="0" applyNumberFormat="1" applyFont="1" applyBorder="1" applyAlignment="1">
      <alignment wrapText="1"/>
    </xf>
    <xf numFmtId="0" fontId="44" fillId="0" borderId="8" xfId="0" applyFont="1" applyBorder="1" applyAlignment="1">
      <alignment horizontal="right"/>
    </xf>
    <xf numFmtId="166" fontId="5" fillId="2" borderId="1" xfId="4" applyNumberFormat="1" applyFont="1" applyFill="1" applyBorder="1"/>
    <xf numFmtId="166" fontId="22" fillId="2" borderId="1" xfId="11" applyNumberFormat="1" applyFont="1" applyFill="1" applyBorder="1"/>
    <xf numFmtId="3" fontId="5" fillId="2" borderId="1" xfId="4" applyNumberFormat="1" applyFont="1" applyFill="1" applyBorder="1"/>
    <xf numFmtId="0" fontId="1" fillId="2" borderId="0" xfId="4" applyFont="1" applyFill="1"/>
    <xf numFmtId="164" fontId="5" fillId="0" borderId="1" xfId="56" applyNumberFormat="1" applyFont="1" applyFill="1" applyBorder="1"/>
    <xf numFmtId="0" fontId="44" fillId="0" borderId="1" xfId="0" applyFont="1" applyFill="1" applyBorder="1" applyAlignment="1">
      <alignment horizontal="right"/>
    </xf>
    <xf numFmtId="0" fontId="53" fillId="0" borderId="1" xfId="0" applyFont="1" applyBorder="1" applyAlignment="1">
      <alignment horizontal="right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164" fontId="0" fillId="0" borderId="23" xfId="0" applyNumberFormat="1" applyFill="1" applyBorder="1"/>
    <xf numFmtId="164" fontId="0" fillId="0" borderId="6" xfId="0" applyNumberFormat="1" applyFont="1" applyBorder="1"/>
    <xf numFmtId="164" fontId="0" fillId="0" borderId="6" xfId="0" applyNumberFormat="1" applyFont="1" applyFill="1" applyBorder="1"/>
    <xf numFmtId="166" fontId="22" fillId="0" borderId="1" xfId="11" applyNumberFormat="1" applyFont="1" applyFill="1" applyBorder="1"/>
    <xf numFmtId="166" fontId="5" fillId="0" borderId="1" xfId="4" applyNumberFormat="1" applyFont="1" applyFill="1" applyBorder="1"/>
    <xf numFmtId="0" fontId="52" fillId="0" borderId="0" xfId="0" applyFont="1" applyFill="1"/>
    <xf numFmtId="3" fontId="23" fillId="0" borderId="1" xfId="12" applyNumberFormat="1" applyFill="1" applyBorder="1"/>
    <xf numFmtId="3" fontId="1" fillId="0" borderId="1" xfId="0" applyNumberFormat="1" applyFont="1" applyFill="1" applyBorder="1" applyAlignment="1">
      <alignment wrapText="1"/>
    </xf>
    <xf numFmtId="164" fontId="0" fillId="0" borderId="1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8" fillId="0" borderId="0" xfId="3" applyFont="1"/>
    <xf numFmtId="3" fontId="1" fillId="0" borderId="1" xfId="3" applyNumberFormat="1" applyFont="1" applyBorder="1"/>
    <xf numFmtId="165" fontId="47" fillId="2" borderId="1" xfId="0" applyNumberFormat="1" applyFont="1" applyFill="1" applyBorder="1" applyAlignment="1">
      <alignment horizontal="right"/>
    </xf>
    <xf numFmtId="164" fontId="5" fillId="2" borderId="1" xfId="3" applyNumberFormat="1" applyFont="1" applyFill="1" applyBorder="1"/>
    <xf numFmtId="166" fontId="5" fillId="2" borderId="1" xfId="0" applyNumberFormat="1" applyFont="1" applyFill="1" applyBorder="1"/>
    <xf numFmtId="171" fontId="49" fillId="2" borderId="1" xfId="0" applyNumberFormat="1" applyFont="1" applyFill="1" applyBorder="1" applyAlignment="1">
      <alignment horizontal="right"/>
    </xf>
    <xf numFmtId="0" fontId="54" fillId="0" borderId="6" xfId="0" applyFont="1" applyBorder="1" applyAlignment="1">
      <alignment horizontal="right"/>
    </xf>
    <xf numFmtId="164" fontId="16" fillId="0" borderId="6" xfId="0" applyNumberFormat="1" applyFont="1" applyBorder="1"/>
    <xf numFmtId="164" fontId="16" fillId="0" borderId="1" xfId="0" applyNumberFormat="1" applyFont="1" applyBorder="1"/>
    <xf numFmtId="17" fontId="46" fillId="0" borderId="1" xfId="5" applyNumberFormat="1" applyFont="1" applyFill="1" applyBorder="1" applyAlignment="1">
      <alignment horizontal="right"/>
    </xf>
    <xf numFmtId="0" fontId="44" fillId="25" borderId="1" xfId="0" applyFont="1" applyFill="1" applyBorder="1" applyAlignment="1">
      <alignment horizontal="right"/>
    </xf>
    <xf numFmtId="0" fontId="21" fillId="0" borderId="1" xfId="11" applyFont="1" applyFill="1" applyBorder="1"/>
    <xf numFmtId="165" fontId="11" fillId="0" borderId="1" xfId="4" applyNumberFormat="1" applyFont="1" applyFill="1" applyBorder="1" applyAlignment="1">
      <alignment horizontal="right"/>
    </xf>
    <xf numFmtId="3" fontId="5" fillId="0" borderId="6" xfId="0" applyNumberFormat="1" applyFont="1" applyFill="1" applyBorder="1"/>
    <xf numFmtId="165" fontId="11" fillId="0" borderId="1" xfId="0" applyNumberFormat="1" applyFont="1" applyFill="1" applyBorder="1" applyAlignment="1">
      <alignment horizontal="right"/>
    </xf>
    <xf numFmtId="165" fontId="47" fillId="0" borderId="1" xfId="0" applyNumberFormat="1" applyFont="1" applyFill="1" applyBorder="1" applyAlignment="1">
      <alignment horizontal="right"/>
    </xf>
    <xf numFmtId="0" fontId="54" fillId="0" borderId="1" xfId="0" applyFont="1" applyBorder="1" applyAlignment="1">
      <alignment horizontal="right"/>
    </xf>
    <xf numFmtId="164" fontId="0" fillId="0" borderId="0" xfId="0" applyNumberFormat="1" applyFill="1" applyBorder="1"/>
    <xf numFmtId="166" fontId="1" fillId="0" borderId="1" xfId="3" applyNumberForma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3" fontId="1" fillId="0" borderId="6" xfId="3" applyNumberFormat="1" applyFont="1" applyFill="1" applyBorder="1"/>
    <xf numFmtId="3" fontId="1" fillId="0" borderId="1" xfId="3" applyNumberFormat="1" applyFont="1" applyFill="1" applyBorder="1"/>
    <xf numFmtId="0" fontId="18" fillId="0" borderId="0" xfId="8" applyFont="1" applyAlignment="1">
      <alignment horizontal="center"/>
    </xf>
    <xf numFmtId="0" fontId="44" fillId="0" borderId="7" xfId="0" applyFont="1" applyFill="1" applyBorder="1" applyAlignment="1">
      <alignment horizontal="center"/>
    </xf>
    <xf numFmtId="0" fontId="44" fillId="2" borderId="7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19" fillId="0" borderId="0" xfId="4" applyFont="1" applyBorder="1" applyAlignment="1">
      <alignment horizontal="center" vertical="center" wrapText="1"/>
    </xf>
    <xf numFmtId="0" fontId="18" fillId="0" borderId="7" xfId="3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24" xfId="3" applyFont="1" applyBorder="1" applyAlignment="1">
      <alignment horizontal="center" vertical="center"/>
    </xf>
    <xf numFmtId="0" fontId="1" fillId="0" borderId="9" xfId="3" applyBorder="1" applyAlignment="1">
      <alignment horizontal="center"/>
    </xf>
    <xf numFmtId="0" fontId="4" fillId="0" borderId="5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8" fillId="0" borderId="7" xfId="3" applyNumberFormat="1" applyFont="1" applyBorder="1" applyAlignment="1">
      <alignment horizontal="center" vertical="center"/>
    </xf>
    <xf numFmtId="1" fontId="18" fillId="0" borderId="20" xfId="3" applyNumberFormat="1" applyFont="1" applyBorder="1" applyAlignment="1">
      <alignment horizontal="center" vertical="center"/>
    </xf>
    <xf numFmtId="1" fontId="18" fillId="0" borderId="8" xfId="3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justify"/>
    </xf>
    <xf numFmtId="0" fontId="16" fillId="0" borderId="8" xfId="0" applyFont="1" applyBorder="1" applyAlignment="1">
      <alignment horizontal="center" vertical="justify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44" fillId="0" borderId="7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18" fillId="0" borderId="7" xfId="8" applyFont="1" applyBorder="1" applyAlignment="1">
      <alignment horizontal="center" vertical="center"/>
    </xf>
    <xf numFmtId="0" fontId="18" fillId="0" borderId="20" xfId="8" applyFont="1" applyBorder="1" applyAlignment="1">
      <alignment horizontal="center" vertical="center"/>
    </xf>
    <xf numFmtId="0" fontId="18" fillId="0" borderId="8" xfId="8" applyFont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35">
    <cellStyle name="_Bok2" xfId="79"/>
    <cellStyle name="_detail" xfId="80"/>
    <cellStyle name="_FNS" xfId="81"/>
    <cellStyle name="_IIP20073" xfId="82"/>
    <cellStyle name="_IIP-Banki 2007Q1" xfId="83"/>
    <cellStyle name="_IIP-Bnk2006-08new" xfId="84"/>
    <cellStyle name="_IIP-new" xfId="85"/>
    <cellStyle name="_IIP-SM" xfId="86"/>
    <cellStyle name="_MSX+INV" xfId="87"/>
    <cellStyle name="_Sheet1" xfId="88"/>
    <cellStyle name="_Sheet1_1" xfId="89"/>
    <cellStyle name="_Sheet1_1_FNS" xfId="90"/>
    <cellStyle name="_Sheet1_1_IIP-Bnk2006-08new" xfId="91"/>
    <cellStyle name="_Sheet1_1_Sheet1" xfId="92"/>
    <cellStyle name="_Sheet1_1_Sheet2" xfId="93"/>
    <cellStyle name="_Sheet1_1_Sheet3" xfId="94"/>
    <cellStyle name="_Sheet1_1_SM" xfId="95"/>
    <cellStyle name="_Sheet1_2" xfId="96"/>
    <cellStyle name="_Sheet1_FNS" xfId="97"/>
    <cellStyle name="_Sheet1_IIP-Bnk2006-08new" xfId="98"/>
    <cellStyle name="_Sheet1_Sheet1" xfId="99"/>
    <cellStyle name="_Sheet1_Sheet1_1" xfId="100"/>
    <cellStyle name="_Sheet1_Sheet2" xfId="101"/>
    <cellStyle name="_Sheet1_Sheet2_1" xfId="102"/>
    <cellStyle name="_Sheet1_Sheet3" xfId="103"/>
    <cellStyle name="_Sheet1_Sheet3_1" xfId="104"/>
    <cellStyle name="_Sheet1_Sheet3_IIP-Bnk2006-08new" xfId="105"/>
    <cellStyle name="_Sheet1_SM" xfId="106"/>
    <cellStyle name="_Sheet1_SM_1" xfId="107"/>
    <cellStyle name="_Sheet1_SXV-vali" xfId="108"/>
    <cellStyle name="_Sheet2" xfId="109"/>
    <cellStyle name="_Sheet3" xfId="110"/>
    <cellStyle name="_Sheet4" xfId="111"/>
    <cellStyle name="_Sheet5" xfId="112"/>
    <cellStyle name="_Sheet5_1" xfId="113"/>
    <cellStyle name="_SM" xfId="114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9"/>
    <cellStyle name="Comma 2 2" xfId="115"/>
    <cellStyle name="Comma 3" xfId="116"/>
    <cellStyle name="Comma 3 2" xfId="117"/>
    <cellStyle name="Comma 4" xfId="118"/>
    <cellStyle name="Comma 5" xfId="119"/>
    <cellStyle name="Comma 6" xfId="120"/>
    <cellStyle name="Date" xfId="121"/>
    <cellStyle name="Explanatory Text 2" xfId="41"/>
    <cellStyle name="Fixed" xfId="122"/>
    <cellStyle name="Good 2" xfId="42"/>
    <cellStyle name="Heading 1 2" xfId="43"/>
    <cellStyle name="Heading 2 2" xfId="44"/>
    <cellStyle name="Heading 3 2" xfId="45"/>
    <cellStyle name="Heading 4 2" xfId="46"/>
    <cellStyle name="HEADING1" xfId="123"/>
    <cellStyle name="HEADING2" xfId="124"/>
    <cellStyle name="Input 2" xfId="47"/>
    <cellStyle name="Linked Cell 2" xfId="48"/>
    <cellStyle name="Neutral 2" xfId="49"/>
    <cellStyle name="Normal" xfId="0" builtinId="0"/>
    <cellStyle name="Normal 10" xfId="57"/>
    <cellStyle name="Normal 11" xfId="58"/>
    <cellStyle name="Normal 11 2" xfId="125"/>
    <cellStyle name="Normal 12" xfId="59"/>
    <cellStyle name="Normal 13" xfId="60"/>
    <cellStyle name="Normal 14" xfId="56"/>
    <cellStyle name="Normal 2" xfId="3"/>
    <cellStyle name="Normal 2 2" xfId="11"/>
    <cellStyle name="Normal 2 2 2" xfId="126"/>
    <cellStyle name="Normal 2 3" xfId="127"/>
    <cellStyle name="Normal 2 3 2" xfId="128"/>
    <cellStyle name="Normal 3" xfId="7"/>
    <cellStyle name="Normal 4" xfId="8"/>
    <cellStyle name="Normal 4 2" xfId="61"/>
    <cellStyle name="Normal 5" xfId="12"/>
    <cellStyle name="Normal 5 2" xfId="62"/>
    <cellStyle name="Normal 6" xfId="13"/>
    <cellStyle name="Normal 6 2" xfId="63"/>
    <cellStyle name="Normal 7" xfId="55"/>
    <cellStyle name="Normal 7 2" xfId="64"/>
    <cellStyle name="Normal 8" xfId="65"/>
    <cellStyle name="Normal 9" xfId="66"/>
    <cellStyle name="Normal_edss" xfId="5"/>
    <cellStyle name="Normal_KAI KACS" xfId="10"/>
    <cellStyle name="Normal_მონეტარული კოეფიციენტები ახალი" xfId="4"/>
    <cellStyle name="Note 2" xfId="50"/>
    <cellStyle name="Output 2" xfId="51"/>
    <cellStyle name="Percent" xfId="2" builtinId="5"/>
    <cellStyle name="Percent 10" xfId="67"/>
    <cellStyle name="Percent 11" xfId="68"/>
    <cellStyle name="Percent 12" xfId="69"/>
    <cellStyle name="Percent 13" xfId="70"/>
    <cellStyle name="Percent 2" xfId="71"/>
    <cellStyle name="Percent 3" xfId="72"/>
    <cellStyle name="Percent 4" xfId="73"/>
    <cellStyle name="Percent 5" xfId="74"/>
    <cellStyle name="Percent 6" xfId="75"/>
    <cellStyle name="Percent 7" xfId="76"/>
    <cellStyle name="Percent 8" xfId="77"/>
    <cellStyle name="Percent 9" xfId="78"/>
    <cellStyle name="Style 1" xfId="6"/>
    <cellStyle name="Style 1 2" xfId="129"/>
    <cellStyle name="Title 2" xfId="52"/>
    <cellStyle name="Total 2" xfId="53"/>
    <cellStyle name="Warning Text 2" xfId="54"/>
    <cellStyle name="Денежный [0]_msx" xfId="130"/>
    <cellStyle name="Денежный_msx" xfId="131"/>
    <cellStyle name="Обычный_BankPoz" xfId="132"/>
    <cellStyle name="Финансовый [0]_msx" xfId="133"/>
    <cellStyle name="Финансовый_msx" xfId="1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741832399222672E-2"/>
          <c:y val="3.3567716789619582E-2"/>
          <c:w val="0.93210116056376557"/>
          <c:h val="0.76783444160776126"/>
        </c:manualLayout>
      </c:layout>
      <c:lineChart>
        <c:grouping val="standard"/>
        <c:varyColors val="0"/>
        <c:ser>
          <c:idx val="0"/>
          <c:order val="0"/>
          <c:tx>
            <c:strRef>
              <c:f>'ფასების ცვლილება'!$F$5</c:f>
              <c:strCache>
                <c:ptCount val="1"/>
                <c:pt idx="0">
                  <c:v>წინა წლის შესაბამის თვესთან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'ფასების ცვლილება'!$B$78:$C$162</c:f>
              <c:multiLvlStrCache>
                <c:ptCount val="8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</c:lvl>
              </c:multiLvlStrCache>
            </c:multiLvlStrRef>
          </c:cat>
          <c:val>
            <c:numRef>
              <c:f>'ფასების ცვლილება'!$F$78:$F$162</c:f>
              <c:numCache>
                <c:formatCode>0.0</c:formatCode>
                <c:ptCount val="85"/>
                <c:pt idx="0">
                  <c:v>10.707230922107485</c:v>
                </c:pt>
                <c:pt idx="1">
                  <c:v>10.918864667869798</c:v>
                </c:pt>
                <c:pt idx="2">
                  <c:v>12.25038282986452</c:v>
                </c:pt>
                <c:pt idx="3">
                  <c:v>12.224364973089223</c:v>
                </c:pt>
                <c:pt idx="4">
                  <c:v>11.235387238704291</c:v>
                </c:pt>
                <c:pt idx="5">
                  <c:v>11.336609482711026</c:v>
                </c:pt>
                <c:pt idx="6">
                  <c:v>9.8035024142295413</c:v>
                </c:pt>
                <c:pt idx="7">
                  <c:v>12.798550083243782</c:v>
                </c:pt>
                <c:pt idx="8">
                  <c:v>10.605108703259944</c:v>
                </c:pt>
                <c:pt idx="9">
                  <c:v>7.020284476926264</c:v>
                </c:pt>
                <c:pt idx="10">
                  <c:v>6.2666194574833725</c:v>
                </c:pt>
                <c:pt idx="11">
                  <c:v>5.5477520252420049</c:v>
                </c:pt>
                <c:pt idx="12">
                  <c:v>4.44089936476355</c:v>
                </c:pt>
                <c:pt idx="13">
                  <c:v>2.0944785153133978</c:v>
                </c:pt>
                <c:pt idx="14">
                  <c:v>1.5719861732348903</c:v>
                </c:pt>
                <c:pt idx="15">
                  <c:v>1.7849821018054683</c:v>
                </c:pt>
                <c:pt idx="16">
                  <c:v>2.2424495128705644</c:v>
                </c:pt>
                <c:pt idx="17">
                  <c:v>2.3470051859803931</c:v>
                </c:pt>
                <c:pt idx="18">
                  <c:v>0.14129967892758089</c:v>
                </c:pt>
                <c:pt idx="19">
                  <c:v>-3.1061182974977442</c:v>
                </c:pt>
                <c:pt idx="20">
                  <c:v>0.44017552780759672</c:v>
                </c:pt>
                <c:pt idx="21">
                  <c:v>3.2031913049205656</c:v>
                </c:pt>
                <c:pt idx="22">
                  <c:v>2.697177669556055</c:v>
                </c:pt>
                <c:pt idx="23">
                  <c:v>2.9862312218185565</c:v>
                </c:pt>
                <c:pt idx="24">
                  <c:v>2.6935195435578549</c:v>
                </c:pt>
                <c:pt idx="25">
                  <c:v>5.6334973455910813</c:v>
                </c:pt>
                <c:pt idx="26">
                  <c:v>5.8578883564827038</c:v>
                </c:pt>
                <c:pt idx="27">
                  <c:v>5.610569240688946</c:v>
                </c:pt>
                <c:pt idx="28">
                  <c:v>4.0050638738635058</c:v>
                </c:pt>
                <c:pt idx="29">
                  <c:v>3.6879180221140757</c:v>
                </c:pt>
                <c:pt idx="30">
                  <c:v>7.0466812585800938</c:v>
                </c:pt>
                <c:pt idx="31">
                  <c:v>9.5105963594030953</c:v>
                </c:pt>
                <c:pt idx="32">
                  <c:v>9.7929783522959326</c:v>
                </c:pt>
                <c:pt idx="33">
                  <c:v>9.5747536452533524</c:v>
                </c:pt>
                <c:pt idx="34">
                  <c:v>10.54100932998503</c:v>
                </c:pt>
                <c:pt idx="35">
                  <c:v>11.239997232663782</c:v>
                </c:pt>
                <c:pt idx="36">
                  <c:v>12.258588806978835</c:v>
                </c:pt>
                <c:pt idx="37">
                  <c:v>13.74548121544197</c:v>
                </c:pt>
                <c:pt idx="38">
                  <c:v>13.934205611302431</c:v>
                </c:pt>
                <c:pt idx="39">
                  <c:v>13.499189877087986</c:v>
                </c:pt>
                <c:pt idx="40">
                  <c:v>14.331616113180786</c:v>
                </c:pt>
                <c:pt idx="41">
                  <c:v>10.03382974962696</c:v>
                </c:pt>
                <c:pt idx="42">
                  <c:v>8.4989611671187077</c:v>
                </c:pt>
                <c:pt idx="43">
                  <c:v>7.1543978859947259</c:v>
                </c:pt>
                <c:pt idx="44">
                  <c:v>4.5618317629253511</c:v>
                </c:pt>
                <c:pt idx="45">
                  <c:v>2.3182309255029452</c:v>
                </c:pt>
                <c:pt idx="46">
                  <c:v>1.9171292587352866</c:v>
                </c:pt>
                <c:pt idx="47">
                  <c:v>2.041152868318747</c:v>
                </c:pt>
                <c:pt idx="48">
                  <c:v>0.47848215340977163</c:v>
                </c:pt>
                <c:pt idx="49">
                  <c:v>-2.0544519111692239</c:v>
                </c:pt>
                <c:pt idx="50">
                  <c:v>-2.2109223913603984</c:v>
                </c:pt>
                <c:pt idx="51">
                  <c:v>-2.104968683182463</c:v>
                </c:pt>
                <c:pt idx="52">
                  <c:v>-3.3003785380402064</c:v>
                </c:pt>
                <c:pt idx="53">
                  <c:v>-0.18006104144018309</c:v>
                </c:pt>
                <c:pt idx="54">
                  <c:v>0.56488646731396841</c:v>
                </c:pt>
                <c:pt idx="55">
                  <c:v>-0.35915430106769008</c:v>
                </c:pt>
                <c:pt idx="56">
                  <c:v>-0.12092971135619734</c:v>
                </c:pt>
                <c:pt idx="57">
                  <c:v>7.8279387269716949E-2</c:v>
                </c:pt>
                <c:pt idx="58">
                  <c:v>-0.48724693403305253</c:v>
                </c:pt>
                <c:pt idx="59">
                  <c:v>-1.3733810458270881</c:v>
                </c:pt>
                <c:pt idx="60">
                  <c:v>-1.5999963241713431</c:v>
                </c:pt>
                <c:pt idx="61">
                  <c:v>-2.1170744946160767</c:v>
                </c:pt>
                <c:pt idx="62">
                  <c:v>-2.0693924828025274</c:v>
                </c:pt>
                <c:pt idx="63">
                  <c:v>-1.6780268712177246</c:v>
                </c:pt>
                <c:pt idx="64">
                  <c:v>-0.11204362380031796</c:v>
                </c:pt>
                <c:pt idx="65">
                  <c:v>0.24148125970695844</c:v>
                </c:pt>
                <c:pt idx="66">
                  <c:v>-0.21241263940169119</c:v>
                </c:pt>
                <c:pt idx="67">
                  <c:v>-0.35281184059920179</c:v>
                </c:pt>
                <c:pt idx="68">
                  <c:v>-1.2941588948881559</c:v>
                </c:pt>
                <c:pt idx="69">
                  <c:v>0.172790173481701</c:v>
                </c:pt>
                <c:pt idx="70">
                  <c:v>0.60718557395050254</c:v>
                </c:pt>
                <c:pt idx="71">
                  <c:v>2.3721843477967752</c:v>
                </c:pt>
                <c:pt idx="72">
                  <c:v>2.9197434764783452</c:v>
                </c:pt>
                <c:pt idx="73">
                  <c:v>3.46086330962207</c:v>
                </c:pt>
                <c:pt idx="74">
                  <c:v>3.4918228988845641</c:v>
                </c:pt>
                <c:pt idx="75">
                  <c:v>3.4291241448917873</c:v>
                </c:pt>
                <c:pt idx="76">
                  <c:v>2.4048207749794699</c:v>
                </c:pt>
                <c:pt idx="77">
                  <c:v>2.0417192069075867</c:v>
                </c:pt>
                <c:pt idx="78">
                  <c:v>2.8499284301269086</c:v>
                </c:pt>
                <c:pt idx="79">
                  <c:v>3.376542275376579</c:v>
                </c:pt>
                <c:pt idx="80">
                  <c:v>4.7518643444886237</c:v>
                </c:pt>
                <c:pt idx="81">
                  <c:v>3.441353144273009</c:v>
                </c:pt>
                <c:pt idx="82">
                  <c:v>2.7644291004259856</c:v>
                </c:pt>
                <c:pt idx="83">
                  <c:v>1.9516380113011849</c:v>
                </c:pt>
                <c:pt idx="84">
                  <c:v>1.3937750160383899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85A-427D-99F0-9FEA54D108BA}"/>
            </c:ext>
          </c:extLst>
        </c:ser>
        <c:ser>
          <c:idx val="1"/>
          <c:order val="1"/>
          <c:tx>
            <c:strRef>
              <c:f>'ფასების ცვლილება'!$G$5</c:f>
              <c:strCache>
                <c:ptCount val="1"/>
                <c:pt idx="0">
                  <c:v>საშუალო წლიური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'ფასების ცვლილება'!$B$78:$C$162</c:f>
              <c:multiLvlStrCache>
                <c:ptCount val="8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</c:lvl>
              </c:multiLvlStrCache>
            </c:multiLvlStrRef>
          </c:cat>
          <c:val>
            <c:numRef>
              <c:f>'ფასების ცვლილება'!$G$78:$G$162</c:f>
              <c:numCache>
                <c:formatCode>0.0</c:formatCode>
                <c:ptCount val="85"/>
                <c:pt idx="0">
                  <c:v>11.870282402987726</c:v>
                </c:pt>
                <c:pt idx="1">
                  <c:v>12.453583400593061</c:v>
                </c:pt>
                <c:pt idx="2">
                  <c:v>12.790647819654552</c:v>
                </c:pt>
                <c:pt idx="3">
                  <c:v>13.492851032170577</c:v>
                </c:pt>
                <c:pt idx="4">
                  <c:v>13.965640028735081</c:v>
                </c:pt>
                <c:pt idx="5">
                  <c:v>14.732950855341869</c:v>
                </c:pt>
                <c:pt idx="6">
                  <c:v>14.702145625595946</c:v>
                </c:pt>
                <c:pt idx="7">
                  <c:v>14.671199563253737</c:v>
                </c:pt>
                <c:pt idx="8">
                  <c:v>14.072513777609714</c:v>
                </c:pt>
                <c:pt idx="9">
                  <c:v>12.289611237931595</c:v>
                </c:pt>
                <c:pt idx="10">
                  <c:v>11.040369656491961</c:v>
                </c:pt>
                <c:pt idx="11">
                  <c:v>9.7631513232716287</c:v>
                </c:pt>
                <c:pt idx="12">
                  <c:v>8.7462022029721567</c:v>
                </c:pt>
                <c:pt idx="13">
                  <c:v>7.3569514567469696</c:v>
                </c:pt>
                <c:pt idx="14">
                  <c:v>5.9933751445236965</c:v>
                </c:pt>
                <c:pt idx="15">
                  <c:v>4.1960620809132507</c:v>
                </c:pt>
                <c:pt idx="16">
                  <c:v>2.943096412089119</c:v>
                </c:pt>
                <c:pt idx="17">
                  <c:v>1.4066519128932384</c:v>
                </c:pt>
                <c:pt idx="18">
                  <c:v>1.7362000380359177E-2</c:v>
                </c:pt>
                <c:pt idx="19">
                  <c:v>-1.4686129460418726</c:v>
                </c:pt>
                <c:pt idx="20">
                  <c:v>-2.1703339941338982</c:v>
                </c:pt>
                <c:pt idx="21">
                  <c:v>-1.851255567711533</c:v>
                </c:pt>
                <c:pt idx="22">
                  <c:v>-1.8384481582328078</c:v>
                </c:pt>
                <c:pt idx="23">
                  <c:v>-1.7415816464351224</c:v>
                </c:pt>
                <c:pt idx="24">
                  <c:v>-1.702362344652542</c:v>
                </c:pt>
                <c:pt idx="25">
                  <c:v>-1.2071525729736976</c:v>
                </c:pt>
                <c:pt idx="26">
                  <c:v>-0.60796174367364131</c:v>
                </c:pt>
                <c:pt idx="27">
                  <c:v>0.25260722402778413</c:v>
                </c:pt>
                <c:pt idx="28">
                  <c:v>0.80076845820352105</c:v>
                </c:pt>
                <c:pt idx="29">
                  <c:v>1.4698440367727983</c:v>
                </c:pt>
                <c:pt idx="30">
                  <c:v>2.6321175630013443</c:v>
                </c:pt>
                <c:pt idx="31">
                  <c:v>4.0714445152632379</c:v>
                </c:pt>
                <c:pt idx="32">
                  <c:v>5.1030324751822178</c:v>
                </c:pt>
                <c:pt idx="33">
                  <c:v>5.6702415283091341</c:v>
                </c:pt>
                <c:pt idx="34">
                  <c:v>6.3810058721329881</c:v>
                </c:pt>
                <c:pt idx="35">
                  <c:v>7.1101789748609718</c:v>
                </c:pt>
                <c:pt idx="36">
                  <c:v>7.9220331505253085</c:v>
                </c:pt>
                <c:pt idx="37">
                  <c:v>8.6154067084894592</c:v>
                </c:pt>
                <c:pt idx="38">
                  <c:v>9.2984721131941654</c:v>
                </c:pt>
                <c:pt idx="39">
                  <c:v>9.960176646479681</c:v>
                </c:pt>
                <c:pt idx="40">
                  <c:v>10.822774777386471</c:v>
                </c:pt>
                <c:pt idx="41">
                  <c:v>11.340114241512865</c:v>
                </c:pt>
                <c:pt idx="42">
                  <c:v>11.438654991374776</c:v>
                </c:pt>
                <c:pt idx="43">
                  <c:v>11.222715988384962</c:v>
                </c:pt>
                <c:pt idx="44">
                  <c:v>10.753679377011323</c:v>
                </c:pt>
                <c:pt idx="45">
                  <c:v>10.101472404385575</c:v>
                </c:pt>
                <c:pt idx="46">
                  <c:v>9.3394458415582164</c:v>
                </c:pt>
                <c:pt idx="47">
                  <c:v>8.5429333333333375</c:v>
                </c:pt>
                <c:pt idx="48">
                  <c:v>7.5264080729715204</c:v>
                </c:pt>
                <c:pt idx="49">
                  <c:v>6.1588149282761293</c:v>
                </c:pt>
                <c:pt idx="50">
                  <c:v>4.7934439175964627</c:v>
                </c:pt>
                <c:pt idx="51">
                  <c:v>3.4999504041384029</c:v>
                </c:pt>
                <c:pt idx="52">
                  <c:v>2.0656370442905256</c:v>
                </c:pt>
                <c:pt idx="53">
                  <c:v>1.2694374875477479</c:v>
                </c:pt>
                <c:pt idx="54">
                  <c:v>0.66509205115086445</c:v>
                </c:pt>
                <c:pt idx="55">
                  <c:v>8.1418492445180846E-2</c:v>
                </c:pt>
                <c:pt idx="56">
                  <c:v>-0.28938916677340387</c:v>
                </c:pt>
                <c:pt idx="57">
                  <c:v>-0.46899673625533467</c:v>
                </c:pt>
                <c:pt idx="58">
                  <c:v>-0.66428315288563056</c:v>
                </c:pt>
                <c:pt idx="59">
                  <c:v>-0.94365885327096066</c:v>
                </c:pt>
                <c:pt idx="60">
                  <c:v>-1.1166712994463524</c:v>
                </c:pt>
                <c:pt idx="61">
                  <c:v>-1.120272778914412</c:v>
                </c:pt>
                <c:pt idx="62">
                  <c:v>-1.1063370326514814</c:v>
                </c:pt>
                <c:pt idx="63">
                  <c:v>-1.0686802718820871</c:v>
                </c:pt>
                <c:pt idx="64">
                  <c:v>-0.79609280289575679</c:v>
                </c:pt>
                <c:pt idx="65">
                  <c:v>-0.76131406645127697</c:v>
                </c:pt>
                <c:pt idx="66">
                  <c:v>-0.82439855195116252</c:v>
                </c:pt>
                <c:pt idx="67">
                  <c:v>-0.82401563808127776</c:v>
                </c:pt>
                <c:pt idx="68">
                  <c:v>-0.92119981568728804</c:v>
                </c:pt>
                <c:pt idx="69">
                  <c:v>-0.91330875834937331</c:v>
                </c:pt>
                <c:pt idx="70">
                  <c:v>-0.82273814942055878</c:v>
                </c:pt>
                <c:pt idx="71">
                  <c:v>-0.51205841094711957</c:v>
                </c:pt>
                <c:pt idx="72">
                  <c:v>-0.13498045918811385</c:v>
                </c:pt>
                <c:pt idx="73">
                  <c:v>0.33156483206238363</c:v>
                </c:pt>
                <c:pt idx="74">
                  <c:v>0.79757249843039801</c:v>
                </c:pt>
                <c:pt idx="75">
                  <c:v>1.2273430348007821</c:v>
                </c:pt>
                <c:pt idx="76">
                  <c:v>1.4390777721042554</c:v>
                </c:pt>
                <c:pt idx="77">
                  <c:v>1.5892601018583434</c:v>
                </c:pt>
                <c:pt idx="78">
                  <c:v>1.8420649686050581</c:v>
                </c:pt>
                <c:pt idx="79">
                  <c:v>2.1502416409943095</c:v>
                </c:pt>
                <c:pt idx="80">
                  <c:v>2.652539721780542</c:v>
                </c:pt>
                <c:pt idx="81">
                  <c:v>2.9258140251573934</c:v>
                </c:pt>
                <c:pt idx="82">
                  <c:v>3.106081202969051</c:v>
                </c:pt>
                <c:pt idx="83">
                  <c:v>3.068812103795409</c:v>
                </c:pt>
                <c:pt idx="84">
                  <c:v>2.9377569859294397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85A-427D-99F0-9FEA54D10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246656"/>
        <c:axId val="80985408"/>
      </c:lineChart>
      <c:catAx>
        <c:axId val="10624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80985408"/>
        <c:crosses val="autoZero"/>
        <c:auto val="1"/>
        <c:lblAlgn val="ctr"/>
        <c:lblOffset val="100"/>
        <c:noMultiLvlLbl val="0"/>
      </c:catAx>
      <c:valAx>
        <c:axId val="809854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6246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'გაცვლითი კურსი'!$D$4</c:f>
              <c:strCache>
                <c:ptCount val="1"/>
                <c:pt idx="0">
                  <c:v>ნომინალური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კურსი'!$B$157:$C$207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'გაცვლითი კურსი'!$D$157:$D$207</c:f>
              <c:numCache>
                <c:formatCode>0.0</c:formatCode>
                <c:ptCount val="51"/>
                <c:pt idx="0">
                  <c:v>125.83888553317604</c:v>
                </c:pt>
                <c:pt idx="1">
                  <c:v>128.57582443818131</c:v>
                </c:pt>
                <c:pt idx="2">
                  <c:v>131.40210002386499</c:v>
                </c:pt>
                <c:pt idx="3">
                  <c:v>132.03867015372936</c:v>
                </c:pt>
                <c:pt idx="4">
                  <c:v>130.84534064726313</c:v>
                </c:pt>
                <c:pt idx="5">
                  <c:v>131.13201213514463</c:v>
                </c:pt>
                <c:pt idx="6">
                  <c:v>131.89047487274968</c:v>
                </c:pt>
                <c:pt idx="7">
                  <c:v>137.31469299470282</c:v>
                </c:pt>
                <c:pt idx="8">
                  <c:v>138.51137231560077</c:v>
                </c:pt>
                <c:pt idx="9">
                  <c:v>140.00246021078971</c:v>
                </c:pt>
                <c:pt idx="10">
                  <c:v>141.8033229030448</c:v>
                </c:pt>
                <c:pt idx="11">
                  <c:v>138.75008906778049</c:v>
                </c:pt>
                <c:pt idx="12">
                  <c:v>139.06563626838212</c:v>
                </c:pt>
                <c:pt idx="13">
                  <c:v>137.57569150158233</c:v>
                </c:pt>
                <c:pt idx="14">
                  <c:v>137.41389498254105</c:v>
                </c:pt>
                <c:pt idx="15">
                  <c:v>132.25862485083942</c:v>
                </c:pt>
                <c:pt idx="16">
                  <c:v>126.18979772714947</c:v>
                </c:pt>
                <c:pt idx="17">
                  <c:v>131.17323821419183</c:v>
                </c:pt>
                <c:pt idx="18">
                  <c:v>132.93759201863713</c:v>
                </c:pt>
                <c:pt idx="19">
                  <c:v>132.16977509636922</c:v>
                </c:pt>
                <c:pt idx="20">
                  <c:v>129.32291683714729</c:v>
                </c:pt>
                <c:pt idx="21">
                  <c:v>128.11210516604018</c:v>
                </c:pt>
                <c:pt idx="22">
                  <c:v>129.8811407959852</c:v>
                </c:pt>
                <c:pt idx="23">
                  <c:v>133.23321261759492</c:v>
                </c:pt>
                <c:pt idx="24">
                  <c:v>138.35068942286168</c:v>
                </c:pt>
                <c:pt idx="25">
                  <c:v>135.04970112816605</c:v>
                </c:pt>
                <c:pt idx="26">
                  <c:v>138.956726188099</c:v>
                </c:pt>
                <c:pt idx="27">
                  <c:v>142.78168019073263</c:v>
                </c:pt>
                <c:pt idx="28">
                  <c:v>148.5430692361856</c:v>
                </c:pt>
                <c:pt idx="29">
                  <c:v>148.58500213874763</c:v>
                </c:pt>
                <c:pt idx="30">
                  <c:v>140.29284022583636</c:v>
                </c:pt>
                <c:pt idx="31">
                  <c:v>141.66167009173282</c:v>
                </c:pt>
                <c:pt idx="32">
                  <c:v>142.78205092893444</c:v>
                </c:pt>
                <c:pt idx="33">
                  <c:v>140.76841984795323</c:v>
                </c:pt>
                <c:pt idx="34">
                  <c:v>138.57785759291022</c:v>
                </c:pt>
                <c:pt idx="35">
                  <c:v>132.91543593459625</c:v>
                </c:pt>
                <c:pt idx="36">
                  <c:v>132.32385241017309</c:v>
                </c:pt>
                <c:pt idx="37">
                  <c:v>133.79384517634995</c:v>
                </c:pt>
                <c:pt idx="38">
                  <c:v>142.35908675429812</c:v>
                </c:pt>
                <c:pt idx="39">
                  <c:v>144.30079839311747</c:v>
                </c:pt>
                <c:pt idx="40">
                  <c:v>141.6453323684988</c:v>
                </c:pt>
                <c:pt idx="41">
                  <c:v>141.48457858935447</c:v>
                </c:pt>
                <c:pt idx="42">
                  <c:v>141.92848227441601</c:v>
                </c:pt>
                <c:pt idx="43">
                  <c:v>140.29777149452713</c:v>
                </c:pt>
                <c:pt idx="44">
                  <c:v>134.80761466879488</c:v>
                </c:pt>
                <c:pt idx="45">
                  <c:v>135.80255420546845</c:v>
                </c:pt>
                <c:pt idx="46">
                  <c:v>128.93602736756819</c:v>
                </c:pt>
                <c:pt idx="47">
                  <c:v>131.40482072832867</c:v>
                </c:pt>
                <c:pt idx="48">
                  <c:v>132.50342304319099</c:v>
                </c:pt>
                <c:pt idx="49">
                  <c:v>135.66633318374696</c:v>
                </c:pt>
                <c:pt idx="50">
                  <c:v>137.57015418297695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9C-4E86-9E2E-3908836FC0A4}"/>
            </c:ext>
          </c:extLst>
        </c:ser>
        <c:ser>
          <c:idx val="1"/>
          <c:order val="1"/>
          <c:tx>
            <c:strRef>
              <c:f>'გაცვლითი კურსი'!$E$4</c:f>
              <c:strCache>
                <c:ptCount val="1"/>
                <c:pt idx="0">
                  <c:v>რეალური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კურსი'!$B$157:$C$207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'გაცვლითი კურსი'!$E$157:$E$207</c:f>
              <c:numCache>
                <c:formatCode>0.0</c:formatCode>
                <c:ptCount val="51"/>
                <c:pt idx="0">
                  <c:v>108.5555785858747</c:v>
                </c:pt>
                <c:pt idx="1">
                  <c:v>110.77620853958324</c:v>
                </c:pt>
                <c:pt idx="2">
                  <c:v>110.77620853958324</c:v>
                </c:pt>
                <c:pt idx="3">
                  <c:v>112.81103011524429</c:v>
                </c:pt>
                <c:pt idx="4">
                  <c:v>111.04891358636364</c:v>
                </c:pt>
                <c:pt idx="5">
                  <c:v>110.29820506741197</c:v>
                </c:pt>
                <c:pt idx="6">
                  <c:v>110.26717327995696</c:v>
                </c:pt>
                <c:pt idx="7">
                  <c:v>115.18571283146008</c:v>
                </c:pt>
                <c:pt idx="8">
                  <c:v>116.88306635783347</c:v>
                </c:pt>
                <c:pt idx="9">
                  <c:v>117.4137085208272</c:v>
                </c:pt>
                <c:pt idx="10">
                  <c:v>118.31493790007403</c:v>
                </c:pt>
                <c:pt idx="11">
                  <c:v>115.75234216495349</c:v>
                </c:pt>
                <c:pt idx="12">
                  <c:v>115.53217770615348</c:v>
                </c:pt>
                <c:pt idx="13">
                  <c:v>112.65095591818277</c:v>
                </c:pt>
                <c:pt idx="14">
                  <c:v>112.04333552835497</c:v>
                </c:pt>
                <c:pt idx="15">
                  <c:v>106.50477468158421</c:v>
                </c:pt>
                <c:pt idx="16">
                  <c:v>101.99918165140478</c:v>
                </c:pt>
                <c:pt idx="17">
                  <c:v>106.37453489461488</c:v>
                </c:pt>
                <c:pt idx="18">
                  <c:v>107.96941400336799</c:v>
                </c:pt>
                <c:pt idx="19">
                  <c:v>108.2995014665548</c:v>
                </c:pt>
                <c:pt idx="20">
                  <c:v>106.55205720952581</c:v>
                </c:pt>
                <c:pt idx="21">
                  <c:v>106.13144851691578</c:v>
                </c:pt>
                <c:pt idx="22">
                  <c:v>107.48315711786465</c:v>
                </c:pt>
                <c:pt idx="23">
                  <c:v>108.57690550451137</c:v>
                </c:pt>
                <c:pt idx="24">
                  <c:v>112.66012752054651</c:v>
                </c:pt>
                <c:pt idx="25">
                  <c:v>109.90107676397341</c:v>
                </c:pt>
                <c:pt idx="26">
                  <c:v>112.33528511108256</c:v>
                </c:pt>
                <c:pt idx="27">
                  <c:v>114.18384309251772</c:v>
                </c:pt>
                <c:pt idx="28">
                  <c:v>118.0792924311223</c:v>
                </c:pt>
                <c:pt idx="29">
                  <c:v>116.95513526369055</c:v>
                </c:pt>
                <c:pt idx="30">
                  <c:v>110.57005204870305</c:v>
                </c:pt>
                <c:pt idx="31">
                  <c:v>112.1189635171592</c:v>
                </c:pt>
                <c:pt idx="32">
                  <c:v>112.61946763437352</c:v>
                </c:pt>
                <c:pt idx="33">
                  <c:v>110.75134933614528</c:v>
                </c:pt>
                <c:pt idx="34">
                  <c:v>109.16179085181454</c:v>
                </c:pt>
                <c:pt idx="35">
                  <c:v>104.69047852759709</c:v>
                </c:pt>
                <c:pt idx="36">
                  <c:v>106.10023482812301</c:v>
                </c:pt>
                <c:pt idx="37">
                  <c:v>108.60956675940712</c:v>
                </c:pt>
                <c:pt idx="38">
                  <c:v>114.3758360283818</c:v>
                </c:pt>
                <c:pt idx="39">
                  <c:v>115.38925997269405</c:v>
                </c:pt>
                <c:pt idx="40">
                  <c:v>113.07493120414507</c:v>
                </c:pt>
                <c:pt idx="41">
                  <c:v>112.53531171859865</c:v>
                </c:pt>
                <c:pt idx="42">
                  <c:v>112.06396717527754</c:v>
                </c:pt>
                <c:pt idx="43">
                  <c:v>110.81340245955514</c:v>
                </c:pt>
                <c:pt idx="44">
                  <c:v>106.64854670435879</c:v>
                </c:pt>
                <c:pt idx="45">
                  <c:v>107.46105486051772</c:v>
                </c:pt>
                <c:pt idx="46">
                  <c:v>102.5617312326669</c:v>
                </c:pt>
                <c:pt idx="47">
                  <c:v>104.84472180642301</c:v>
                </c:pt>
                <c:pt idx="48">
                  <c:v>105.92604506820062</c:v>
                </c:pt>
                <c:pt idx="49">
                  <c:v>108.17348901664981</c:v>
                </c:pt>
                <c:pt idx="50">
                  <c:v>108.82710405004352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C-4E86-9E2E-3908836FC0A4}"/>
            </c:ext>
          </c:extLst>
        </c:ser>
        <c:ser>
          <c:idx val="2"/>
          <c:order val="2"/>
          <c:tx>
            <c:strRef>
              <c:f>'გაცვლითი კურსი'!$F$4</c:f>
              <c:strCache>
                <c:ptCount val="1"/>
                <c:pt idx="0">
                  <c:v>აშშ დოლარი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კურსი'!$B$157:$C$207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'გაცვლითი კურსი'!$F$157:$F$207</c:f>
              <c:numCache>
                <c:formatCode>0.0</c:formatCode>
                <c:ptCount val="51"/>
                <c:pt idx="0">
                  <c:v>115.6527676450231</c:v>
                </c:pt>
                <c:pt idx="1">
                  <c:v>117.79460798323331</c:v>
                </c:pt>
                <c:pt idx="2">
                  <c:v>117.91592760008392</c:v>
                </c:pt>
                <c:pt idx="3">
                  <c:v>116.37114838029628</c:v>
                </c:pt>
                <c:pt idx="4">
                  <c:v>116.30547246834848</c:v>
                </c:pt>
                <c:pt idx="5">
                  <c:v>116.4895521263166</c:v>
                </c:pt>
                <c:pt idx="6">
                  <c:v>118.31534427986374</c:v>
                </c:pt>
                <c:pt idx="7">
                  <c:v>118.71063748079879</c:v>
                </c:pt>
                <c:pt idx="8">
                  <c:v>117.59967282964317</c:v>
                </c:pt>
                <c:pt idx="9">
                  <c:v>117.46561027511781</c:v>
                </c:pt>
                <c:pt idx="10">
                  <c:v>112.19602932636469</c:v>
                </c:pt>
                <c:pt idx="11">
                  <c:v>110.58256421263506</c:v>
                </c:pt>
                <c:pt idx="12">
                  <c:v>100.24890142854828</c:v>
                </c:pt>
                <c:pt idx="13">
                  <c:v>95.170253378898437</c:v>
                </c:pt>
                <c:pt idx="14">
                  <c:v>92.517022072577632</c:v>
                </c:pt>
                <c:pt idx="15">
                  <c:v>89.239885102267664</c:v>
                </c:pt>
                <c:pt idx="16">
                  <c:v>89.16652244144457</c:v>
                </c:pt>
                <c:pt idx="17">
                  <c:v>91.661106910406389</c:v>
                </c:pt>
                <c:pt idx="18">
                  <c:v>90.418421668421672</c:v>
                </c:pt>
                <c:pt idx="19">
                  <c:v>87.825129625683644</c:v>
                </c:pt>
                <c:pt idx="20">
                  <c:v>86.530763632292008</c:v>
                </c:pt>
                <c:pt idx="21">
                  <c:v>85.938976925215442</c:v>
                </c:pt>
                <c:pt idx="22">
                  <c:v>85.68527989134202</c:v>
                </c:pt>
                <c:pt idx="23">
                  <c:v>86.050217823987097</c:v>
                </c:pt>
                <c:pt idx="24">
                  <c:v>83.369742573189313</c:v>
                </c:pt>
                <c:pt idx="25">
                  <c:v>83.171227163881952</c:v>
                </c:pt>
                <c:pt idx="26">
                  <c:v>87.031406168616357</c:v>
                </c:pt>
                <c:pt idx="27">
                  <c:v>92.376021635513311</c:v>
                </c:pt>
                <c:pt idx="28">
                  <c:v>95.976931197218079</c:v>
                </c:pt>
                <c:pt idx="29">
                  <c:v>87.982609685636632</c:v>
                </c:pt>
                <c:pt idx="30">
                  <c:v>87.772761474793072</c:v>
                </c:pt>
                <c:pt idx="31">
                  <c:v>89.383096229470269</c:v>
                </c:pt>
                <c:pt idx="32">
                  <c:v>88.45845673978053</c:v>
                </c:pt>
                <c:pt idx="33">
                  <c:v>85.543010529520018</c:v>
                </c:pt>
                <c:pt idx="34">
                  <c:v>81.419804301160241</c:v>
                </c:pt>
                <c:pt idx="35">
                  <c:v>77.860687119036839</c:v>
                </c:pt>
                <c:pt idx="36">
                  <c:v>76.154490472143181</c:v>
                </c:pt>
                <c:pt idx="37">
                  <c:v>79.762227296770789</c:v>
                </c:pt>
                <c:pt idx="38">
                  <c:v>84.2800861551884</c:v>
                </c:pt>
                <c:pt idx="39">
                  <c:v>84.40435233726518</c:v>
                </c:pt>
                <c:pt idx="40">
                  <c:v>84.898107714701595</c:v>
                </c:pt>
                <c:pt idx="41">
                  <c:v>85.610529522543487</c:v>
                </c:pt>
                <c:pt idx="42">
                  <c:v>85.835172921265652</c:v>
                </c:pt>
                <c:pt idx="43">
                  <c:v>84.898107714701595</c:v>
                </c:pt>
                <c:pt idx="44">
                  <c:v>83.208166781066211</c:v>
                </c:pt>
                <c:pt idx="45">
                  <c:v>79.651245184813007</c:v>
                </c:pt>
                <c:pt idx="46">
                  <c:v>75.69574533210897</c:v>
                </c:pt>
                <c:pt idx="47">
                  <c:v>79.500681531774816</c:v>
                </c:pt>
                <c:pt idx="48">
                  <c:v>82.535010079164834</c:v>
                </c:pt>
                <c:pt idx="49">
                  <c:v>83.11420313235196</c:v>
                </c:pt>
                <c:pt idx="50">
                  <c:v>85.355229732714818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9C-4E86-9E2E-3908836F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61088"/>
        <c:axId val="130363904"/>
      </c:lineChart>
      <c:catAx>
        <c:axId val="108761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63904"/>
        <c:crosses val="autoZero"/>
        <c:auto val="1"/>
        <c:lblAlgn val="ctr"/>
        <c:lblOffset val="100"/>
        <c:noMultiLvlLbl val="0"/>
      </c:catAx>
      <c:valAx>
        <c:axId val="130363904"/>
        <c:scaling>
          <c:orientation val="minMax"/>
          <c:max val="160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8761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74858516474895E-2"/>
          <c:y val="2.2107078769305889E-2"/>
          <c:w val="0.92376869657015992"/>
          <c:h val="0.80031911655239241"/>
        </c:manualLayout>
      </c:layout>
      <c:lineChart>
        <c:grouping val="standard"/>
        <c:varyColors val="0"/>
        <c:ser>
          <c:idx val="0"/>
          <c:order val="0"/>
          <c:tx>
            <c:strRef>
              <c:f>'გაცემული სესხები '!$C$6:$C$7</c:f>
              <c:strCache>
                <c:ptCount val="2"/>
                <c:pt idx="0">
                  <c:v>მრეწველობა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'გაცემული სესხები '!$A$140:$B$190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'გაცემული სესხები '!$C$140:$C$190</c:f>
              <c:numCache>
                <c:formatCode>0.0</c:formatCode>
                <c:ptCount val="51"/>
                <c:pt idx="0">
                  <c:v>12.859983079675324</c:v>
                </c:pt>
                <c:pt idx="1">
                  <c:v>10.974710228635045</c:v>
                </c:pt>
                <c:pt idx="2">
                  <c:v>11.412525563192027</c:v>
                </c:pt>
                <c:pt idx="3">
                  <c:v>12.125316416833948</c:v>
                </c:pt>
                <c:pt idx="4">
                  <c:v>11.847637699068644</c:v>
                </c:pt>
                <c:pt idx="5">
                  <c:v>11.10346553406956</c:v>
                </c:pt>
                <c:pt idx="6">
                  <c:v>11.907932636712134</c:v>
                </c:pt>
                <c:pt idx="7">
                  <c:v>11.549698596626126</c:v>
                </c:pt>
                <c:pt idx="8">
                  <c:v>10.277346944076315</c:v>
                </c:pt>
                <c:pt idx="9">
                  <c:v>10.378751514316633</c:v>
                </c:pt>
                <c:pt idx="10">
                  <c:v>9.7780416896582594</c:v>
                </c:pt>
                <c:pt idx="11">
                  <c:v>9.5928146263145102</c:v>
                </c:pt>
                <c:pt idx="12">
                  <c:v>10.525286668554729</c:v>
                </c:pt>
                <c:pt idx="13">
                  <c:v>10.545304108826942</c:v>
                </c:pt>
                <c:pt idx="14">
                  <c:v>11.018762852595625</c:v>
                </c:pt>
                <c:pt idx="15">
                  <c:v>10.840763856543427</c:v>
                </c:pt>
                <c:pt idx="16">
                  <c:v>10.833145111724729</c:v>
                </c:pt>
                <c:pt idx="17">
                  <c:v>11.315831054611323</c:v>
                </c:pt>
                <c:pt idx="18">
                  <c:v>10.774980193869526</c:v>
                </c:pt>
                <c:pt idx="19">
                  <c:v>12.151178538163016</c:v>
                </c:pt>
                <c:pt idx="20">
                  <c:v>12.700294585223832</c:v>
                </c:pt>
                <c:pt idx="21">
                  <c:v>12.746910290157285</c:v>
                </c:pt>
                <c:pt idx="22">
                  <c:v>13.601365642070954</c:v>
                </c:pt>
                <c:pt idx="23">
                  <c:v>13.650747922196812</c:v>
                </c:pt>
                <c:pt idx="24">
                  <c:v>13.198</c:v>
                </c:pt>
                <c:pt idx="25">
                  <c:v>13.8841</c:v>
                </c:pt>
                <c:pt idx="26">
                  <c:v>14.490399999999999</c:v>
                </c:pt>
                <c:pt idx="27">
                  <c:v>13.7217</c:v>
                </c:pt>
                <c:pt idx="28">
                  <c:v>13.505100000000001</c:v>
                </c:pt>
                <c:pt idx="29">
                  <c:v>13.3034</c:v>
                </c:pt>
                <c:pt idx="30">
                  <c:v>13.455399999999999</c:v>
                </c:pt>
                <c:pt idx="31">
                  <c:v>13.4811</c:v>
                </c:pt>
                <c:pt idx="32">
                  <c:v>12.1669</c:v>
                </c:pt>
                <c:pt idx="33">
                  <c:v>10.7546</c:v>
                </c:pt>
                <c:pt idx="34">
                  <c:v>11.8759</c:v>
                </c:pt>
                <c:pt idx="35">
                  <c:v>11.7166</c:v>
                </c:pt>
                <c:pt idx="36">
                  <c:v>11.9407</c:v>
                </c:pt>
                <c:pt idx="37">
                  <c:v>12.024900000000001</c:v>
                </c:pt>
                <c:pt idx="38">
                  <c:v>11.5242</c:v>
                </c:pt>
                <c:pt idx="39">
                  <c:v>11.5242</c:v>
                </c:pt>
                <c:pt idx="40">
                  <c:v>10.218299999999999</c:v>
                </c:pt>
                <c:pt idx="41">
                  <c:v>10.947900000000001</c:v>
                </c:pt>
                <c:pt idx="42">
                  <c:v>10.5183</c:v>
                </c:pt>
                <c:pt idx="43">
                  <c:v>10.605499999999999</c:v>
                </c:pt>
                <c:pt idx="44">
                  <c:v>9.7939000000000007</c:v>
                </c:pt>
                <c:pt idx="45">
                  <c:v>9.7713000000000001</c:v>
                </c:pt>
                <c:pt idx="46">
                  <c:v>9.6111000000000004</c:v>
                </c:pt>
                <c:pt idx="47">
                  <c:v>10.6736</c:v>
                </c:pt>
                <c:pt idx="48">
                  <c:v>10.3142</c:v>
                </c:pt>
                <c:pt idx="49">
                  <c:v>9.8574000000000002</c:v>
                </c:pt>
                <c:pt idx="50">
                  <c:v>10.0077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DA-430B-A4EE-18E1556BBCF4}"/>
            </c:ext>
          </c:extLst>
        </c:ser>
        <c:ser>
          <c:idx val="1"/>
          <c:order val="1"/>
          <c:tx>
            <c:strRef>
              <c:f>'გაცემული სესხები '!$D$6:$D$7</c:f>
              <c:strCache>
                <c:ptCount val="2"/>
                <c:pt idx="0">
                  <c:v>მშენებლობა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'გაცემული სესხები '!$A$140:$B$190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'გაცემული სესხები '!$D$140:$D$190</c:f>
              <c:numCache>
                <c:formatCode>0.0</c:formatCode>
                <c:ptCount val="51"/>
                <c:pt idx="0">
                  <c:v>12.240435974627601</c:v>
                </c:pt>
                <c:pt idx="1">
                  <c:v>13.365380161975892</c:v>
                </c:pt>
                <c:pt idx="2">
                  <c:v>13.63917179047969</c:v>
                </c:pt>
                <c:pt idx="3">
                  <c:v>10.766952406927054</c:v>
                </c:pt>
                <c:pt idx="4">
                  <c:v>12.917137587893258</c:v>
                </c:pt>
                <c:pt idx="5">
                  <c:v>13.369686828500649</c:v>
                </c:pt>
                <c:pt idx="6">
                  <c:v>13.162887498472065</c:v>
                </c:pt>
                <c:pt idx="7">
                  <c:v>12.984671546176854</c:v>
                </c:pt>
                <c:pt idx="8">
                  <c:v>12.828803915129969</c:v>
                </c:pt>
                <c:pt idx="9">
                  <c:v>13.4702209783649</c:v>
                </c:pt>
                <c:pt idx="10">
                  <c:v>12.872088699183958</c:v>
                </c:pt>
                <c:pt idx="11">
                  <c:v>12.36267177060714</c:v>
                </c:pt>
                <c:pt idx="12">
                  <c:v>12.404771646343599</c:v>
                </c:pt>
                <c:pt idx="13">
                  <c:v>11.868461258571084</c:v>
                </c:pt>
                <c:pt idx="14">
                  <c:v>13.995400500778349</c:v>
                </c:pt>
                <c:pt idx="15">
                  <c:v>12.210587506036493</c:v>
                </c:pt>
                <c:pt idx="16">
                  <c:v>13.032435689067864</c:v>
                </c:pt>
                <c:pt idx="17">
                  <c:v>12.358336177453184</c:v>
                </c:pt>
                <c:pt idx="18">
                  <c:v>12.459377363819028</c:v>
                </c:pt>
                <c:pt idx="19">
                  <c:v>13.68733139199548</c:v>
                </c:pt>
                <c:pt idx="20">
                  <c:v>13.358424619970883</c:v>
                </c:pt>
                <c:pt idx="21">
                  <c:v>15.028275101150998</c:v>
                </c:pt>
                <c:pt idx="22">
                  <c:v>15.523500000000002</c:v>
                </c:pt>
                <c:pt idx="23">
                  <c:v>15.477499999999999</c:v>
                </c:pt>
                <c:pt idx="24">
                  <c:v>15.145799999999999</c:v>
                </c:pt>
                <c:pt idx="25">
                  <c:v>14.8688</c:v>
                </c:pt>
                <c:pt idx="26">
                  <c:v>13.558199999999999</c:v>
                </c:pt>
                <c:pt idx="27">
                  <c:v>14.0839</c:v>
                </c:pt>
                <c:pt idx="28">
                  <c:v>14.174099999999999</c:v>
                </c:pt>
                <c:pt idx="29">
                  <c:v>11.8864</c:v>
                </c:pt>
                <c:pt idx="30">
                  <c:v>13.398400000000001</c:v>
                </c:pt>
                <c:pt idx="31">
                  <c:v>12.6996</c:v>
                </c:pt>
                <c:pt idx="32">
                  <c:v>12.125500000000001</c:v>
                </c:pt>
                <c:pt idx="33">
                  <c:v>14.115399999999999</c:v>
                </c:pt>
                <c:pt idx="34">
                  <c:v>11.992800000000001</c:v>
                </c:pt>
                <c:pt idx="35">
                  <c:v>11.899699999999999</c:v>
                </c:pt>
                <c:pt idx="36">
                  <c:v>12.244400000000001</c:v>
                </c:pt>
                <c:pt idx="37">
                  <c:v>11.8751</c:v>
                </c:pt>
                <c:pt idx="38">
                  <c:v>12.367599999999999</c:v>
                </c:pt>
                <c:pt idx="39">
                  <c:v>12.367599999999999</c:v>
                </c:pt>
                <c:pt idx="40">
                  <c:v>11.4397</c:v>
                </c:pt>
                <c:pt idx="41">
                  <c:v>12.169600000000001</c:v>
                </c:pt>
                <c:pt idx="42">
                  <c:v>11.8925</c:v>
                </c:pt>
                <c:pt idx="43">
                  <c:v>11.569800000000001</c:v>
                </c:pt>
                <c:pt idx="44">
                  <c:v>11.7676</c:v>
                </c:pt>
                <c:pt idx="45">
                  <c:v>11.058999999999999</c:v>
                </c:pt>
                <c:pt idx="46">
                  <c:v>11.049200000000001</c:v>
                </c:pt>
                <c:pt idx="47">
                  <c:v>11.501799999999999</c:v>
                </c:pt>
                <c:pt idx="48">
                  <c:v>12.125999999999999</c:v>
                </c:pt>
                <c:pt idx="49">
                  <c:v>11.6515</c:v>
                </c:pt>
                <c:pt idx="50">
                  <c:v>11.95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A-430B-A4EE-18E1556BBCF4}"/>
            </c:ext>
          </c:extLst>
        </c:ser>
        <c:ser>
          <c:idx val="2"/>
          <c:order val="2"/>
          <c:tx>
            <c:strRef>
              <c:f>'გაცემული სესხები '!$E$6:$E$7</c:f>
              <c:strCache>
                <c:ptCount val="2"/>
                <c:pt idx="0">
                  <c:v>ვაჭრობა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'გაცემული სესხები '!$A$140:$B$190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'გაცემული სესხები '!$E$140:$E$190</c:f>
              <c:numCache>
                <c:formatCode>0.0</c:formatCode>
                <c:ptCount val="51"/>
                <c:pt idx="0">
                  <c:v>12.537777785433612</c:v>
                </c:pt>
                <c:pt idx="1">
                  <c:v>12.441583177159453</c:v>
                </c:pt>
                <c:pt idx="2">
                  <c:v>12.571622551911757</c:v>
                </c:pt>
                <c:pt idx="3">
                  <c:v>12.435451750565132</c:v>
                </c:pt>
                <c:pt idx="4">
                  <c:v>13.376286312358513</c:v>
                </c:pt>
                <c:pt idx="5">
                  <c:v>12.155246580649719</c:v>
                </c:pt>
                <c:pt idx="6">
                  <c:v>12.46213917836948</c:v>
                </c:pt>
                <c:pt idx="7">
                  <c:v>12.235438910278914</c:v>
                </c:pt>
                <c:pt idx="8">
                  <c:v>12.523418607743672</c:v>
                </c:pt>
                <c:pt idx="9">
                  <c:v>11.493361615077442</c:v>
                </c:pt>
                <c:pt idx="10">
                  <c:v>12.150943609859885</c:v>
                </c:pt>
                <c:pt idx="11">
                  <c:v>11.503967935538729</c:v>
                </c:pt>
                <c:pt idx="12">
                  <c:v>11.868278688846845</c:v>
                </c:pt>
                <c:pt idx="13">
                  <c:v>11.695884746815288</c:v>
                </c:pt>
                <c:pt idx="14">
                  <c:v>12.722196099813004</c:v>
                </c:pt>
                <c:pt idx="15">
                  <c:v>13.146285104029603</c:v>
                </c:pt>
                <c:pt idx="16">
                  <c:v>12.489983072546964</c:v>
                </c:pt>
                <c:pt idx="17">
                  <c:v>12.484642669318607</c:v>
                </c:pt>
                <c:pt idx="18">
                  <c:v>12.840859010940514</c:v>
                </c:pt>
                <c:pt idx="19">
                  <c:v>13.031694493456406</c:v>
                </c:pt>
                <c:pt idx="20">
                  <c:v>13.463150124295883</c:v>
                </c:pt>
                <c:pt idx="21">
                  <c:v>13.699879662688749</c:v>
                </c:pt>
                <c:pt idx="22">
                  <c:v>13.274800000000001</c:v>
                </c:pt>
                <c:pt idx="23">
                  <c:v>13.361599999999999</c:v>
                </c:pt>
                <c:pt idx="24">
                  <c:v>13.6633</c:v>
                </c:pt>
                <c:pt idx="25">
                  <c:v>14.1976</c:v>
                </c:pt>
                <c:pt idx="26">
                  <c:v>14.296200000000001</c:v>
                </c:pt>
                <c:pt idx="27">
                  <c:v>13.997400000000001</c:v>
                </c:pt>
                <c:pt idx="28">
                  <c:v>13.8537</c:v>
                </c:pt>
                <c:pt idx="29">
                  <c:v>12.337400000000001</c:v>
                </c:pt>
                <c:pt idx="30">
                  <c:v>12.293900000000001</c:v>
                </c:pt>
                <c:pt idx="31">
                  <c:v>12.353</c:v>
                </c:pt>
                <c:pt idx="32">
                  <c:v>11.588100000000001</c:v>
                </c:pt>
                <c:pt idx="33">
                  <c:v>11.721299999999999</c:v>
                </c:pt>
                <c:pt idx="34">
                  <c:v>10.9663</c:v>
                </c:pt>
                <c:pt idx="35">
                  <c:v>11.0097</c:v>
                </c:pt>
                <c:pt idx="36">
                  <c:v>11.231199999999999</c:v>
                </c:pt>
                <c:pt idx="37">
                  <c:v>11.0099</c:v>
                </c:pt>
                <c:pt idx="38">
                  <c:v>11.3786</c:v>
                </c:pt>
                <c:pt idx="39">
                  <c:v>11.3786</c:v>
                </c:pt>
                <c:pt idx="40">
                  <c:v>11.879099999999999</c:v>
                </c:pt>
                <c:pt idx="41">
                  <c:v>11.8787</c:v>
                </c:pt>
                <c:pt idx="42">
                  <c:v>11.541600000000001</c:v>
                </c:pt>
                <c:pt idx="43">
                  <c:v>11.5976</c:v>
                </c:pt>
                <c:pt idx="44">
                  <c:v>11.494199999999999</c:v>
                </c:pt>
                <c:pt idx="45">
                  <c:v>11.34</c:v>
                </c:pt>
                <c:pt idx="46">
                  <c:v>10.9582</c:v>
                </c:pt>
                <c:pt idx="47">
                  <c:v>11.4336</c:v>
                </c:pt>
                <c:pt idx="48">
                  <c:v>11.2918</c:v>
                </c:pt>
                <c:pt idx="49">
                  <c:v>11.5212</c:v>
                </c:pt>
                <c:pt idx="50">
                  <c:v>11.541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DA-430B-A4EE-18E1556BB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61600"/>
        <c:axId val="130365632"/>
      </c:lineChart>
      <c:catAx>
        <c:axId val="108761600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0365632"/>
        <c:crosses val="autoZero"/>
        <c:auto val="0"/>
        <c:lblAlgn val="ctr"/>
        <c:lblOffset val="50"/>
        <c:tickLblSkip val="1"/>
        <c:tickMarkSkip val="5"/>
        <c:noMultiLvlLbl val="0"/>
      </c:catAx>
      <c:valAx>
        <c:axId val="130365632"/>
        <c:scaling>
          <c:orientation val="minMax"/>
          <c:min val="9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761600"/>
        <c:crossesAt val="1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'გაცემული სესხები '!$F$6:$F$7</c:f>
              <c:strCache>
                <c:ptCount val="2"/>
                <c:pt idx="0">
                  <c:v>მრეწველობა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'გაცემული სესხები '!$A$140:$B$190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'გაცემული სესხები '!$F$140:$F$190</c:f>
              <c:numCache>
                <c:formatCode>0.0</c:formatCode>
                <c:ptCount val="51"/>
                <c:pt idx="0">
                  <c:v>11.425647902928748</c:v>
                </c:pt>
                <c:pt idx="1">
                  <c:v>10.445806872627081</c:v>
                </c:pt>
                <c:pt idx="2">
                  <c:v>10.838274579983121</c:v>
                </c:pt>
                <c:pt idx="3">
                  <c:v>12.402096089728198</c:v>
                </c:pt>
                <c:pt idx="4">
                  <c:v>11.853781799613555</c:v>
                </c:pt>
                <c:pt idx="5">
                  <c:v>10.304923401087002</c:v>
                </c:pt>
                <c:pt idx="6">
                  <c:v>10.590925465505837</c:v>
                </c:pt>
                <c:pt idx="7">
                  <c:v>11.949734087809407</c:v>
                </c:pt>
                <c:pt idx="8">
                  <c:v>9.9116444866772433</c:v>
                </c:pt>
                <c:pt idx="9">
                  <c:v>10.806889015071718</c:v>
                </c:pt>
                <c:pt idx="10">
                  <c:v>9.8416390581943531</c:v>
                </c:pt>
                <c:pt idx="11">
                  <c:v>9.4768421630097599</c:v>
                </c:pt>
                <c:pt idx="12">
                  <c:v>11.022299886852146</c:v>
                </c:pt>
                <c:pt idx="13">
                  <c:v>9.5348551347196899</c:v>
                </c:pt>
                <c:pt idx="14">
                  <c:v>10.297907750830415</c:v>
                </c:pt>
                <c:pt idx="15">
                  <c:v>10.174507290204495</c:v>
                </c:pt>
                <c:pt idx="16">
                  <c:v>12.007614095643053</c:v>
                </c:pt>
                <c:pt idx="17">
                  <c:v>10.515594069194746</c:v>
                </c:pt>
                <c:pt idx="18">
                  <c:v>10.872419886407053</c:v>
                </c:pt>
                <c:pt idx="19">
                  <c:v>9.2973451644496929</c:v>
                </c:pt>
                <c:pt idx="20">
                  <c:v>9.3030673875459744</c:v>
                </c:pt>
                <c:pt idx="21">
                  <c:v>8.8549042941646015</c:v>
                </c:pt>
                <c:pt idx="22">
                  <c:v>10.164445386328303</c:v>
                </c:pt>
                <c:pt idx="23">
                  <c:v>9.3528542990053403</c:v>
                </c:pt>
                <c:pt idx="24">
                  <c:v>10.758699999999999</c:v>
                </c:pt>
                <c:pt idx="25">
                  <c:v>10.3842</c:v>
                </c:pt>
                <c:pt idx="26">
                  <c:v>10.805300000000001</c:v>
                </c:pt>
                <c:pt idx="27">
                  <c:v>9.8931000000000004</c:v>
                </c:pt>
                <c:pt idx="28">
                  <c:v>9.5348000000000006</c:v>
                </c:pt>
                <c:pt idx="29">
                  <c:v>8.5382999999999996</c:v>
                </c:pt>
                <c:pt idx="30">
                  <c:v>9.1496999999999993</c:v>
                </c:pt>
                <c:pt idx="31">
                  <c:v>9.7011000000000003</c:v>
                </c:pt>
                <c:pt idx="32">
                  <c:v>9.2497000000000007</c:v>
                </c:pt>
                <c:pt idx="33">
                  <c:v>8.6445000000000007</c:v>
                </c:pt>
                <c:pt idx="34">
                  <c:v>8.6271000000000004</c:v>
                </c:pt>
                <c:pt idx="35">
                  <c:v>8.6521000000000008</c:v>
                </c:pt>
                <c:pt idx="36">
                  <c:v>8.6610999999999994</c:v>
                </c:pt>
                <c:pt idx="37">
                  <c:v>8.4998000000000005</c:v>
                </c:pt>
                <c:pt idx="38">
                  <c:v>8.9318000000000008</c:v>
                </c:pt>
                <c:pt idx="39">
                  <c:v>8.3958999999999993</c:v>
                </c:pt>
                <c:pt idx="40">
                  <c:v>8.3958999999999993</c:v>
                </c:pt>
                <c:pt idx="41">
                  <c:v>8.4222999999999999</c:v>
                </c:pt>
                <c:pt idx="42">
                  <c:v>8.5081000000000007</c:v>
                </c:pt>
                <c:pt idx="43">
                  <c:v>9.1052</c:v>
                </c:pt>
                <c:pt idx="44">
                  <c:v>9.3571000000000009</c:v>
                </c:pt>
                <c:pt idx="45">
                  <c:v>7.9295</c:v>
                </c:pt>
                <c:pt idx="46">
                  <c:v>8.1690000000000005</c:v>
                </c:pt>
                <c:pt idx="47">
                  <c:v>7.6943000000000001</c:v>
                </c:pt>
                <c:pt idx="48">
                  <c:v>8.0332000000000008</c:v>
                </c:pt>
                <c:pt idx="49">
                  <c:v>8.2950999999999997</c:v>
                </c:pt>
                <c:pt idx="50">
                  <c:v>8.2318999999999996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64C-4DA3-96C2-D4E2D5F0DF2B}"/>
            </c:ext>
          </c:extLst>
        </c:ser>
        <c:ser>
          <c:idx val="1"/>
          <c:order val="1"/>
          <c:tx>
            <c:strRef>
              <c:f>'გაცემული სესხები '!$G$6:$G$7</c:f>
              <c:strCache>
                <c:ptCount val="2"/>
                <c:pt idx="0">
                  <c:v>მშენებლობა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'გაცემული სესხები '!$A$140:$B$190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'გაცემული სესხები '!$G$140:$G$190</c:f>
              <c:numCache>
                <c:formatCode>0.0</c:formatCode>
                <c:ptCount val="51"/>
                <c:pt idx="0">
                  <c:v>11.189915003932709</c:v>
                </c:pt>
                <c:pt idx="1">
                  <c:v>12.200194207522243</c:v>
                </c:pt>
                <c:pt idx="2">
                  <c:v>11.024654604760936</c:v>
                </c:pt>
                <c:pt idx="3">
                  <c:v>11.471364481273753</c:v>
                </c:pt>
                <c:pt idx="4">
                  <c:v>11.827345376657625</c:v>
                </c:pt>
                <c:pt idx="5">
                  <c:v>12.54109178429688</c:v>
                </c:pt>
                <c:pt idx="6">
                  <c:v>12.256462933176863</c:v>
                </c:pt>
                <c:pt idx="7">
                  <c:v>10.881118351464263</c:v>
                </c:pt>
                <c:pt idx="8">
                  <c:v>11.425790212209645</c:v>
                </c:pt>
                <c:pt idx="9">
                  <c:v>10.746319331877247</c:v>
                </c:pt>
                <c:pt idx="10">
                  <c:v>9.9409221651265138</c:v>
                </c:pt>
                <c:pt idx="11">
                  <c:v>10.474327673143421</c:v>
                </c:pt>
                <c:pt idx="12">
                  <c:v>10.443311117990449</c:v>
                </c:pt>
                <c:pt idx="13">
                  <c:v>10.322511859067687</c:v>
                </c:pt>
                <c:pt idx="14">
                  <c:v>9.9986212007236777</c:v>
                </c:pt>
                <c:pt idx="15">
                  <c:v>9.8670893555277868</c:v>
                </c:pt>
                <c:pt idx="16">
                  <c:v>10.849851557628147</c:v>
                </c:pt>
                <c:pt idx="17">
                  <c:v>11.191882057248739</c:v>
                </c:pt>
                <c:pt idx="18">
                  <c:v>10.81302181162515</c:v>
                </c:pt>
                <c:pt idx="19">
                  <c:v>9.4979489054464032</c:v>
                </c:pt>
                <c:pt idx="20">
                  <c:v>10.738359119029278</c:v>
                </c:pt>
                <c:pt idx="21">
                  <c:v>10.381653560936973</c:v>
                </c:pt>
                <c:pt idx="22">
                  <c:v>11.2768</c:v>
                </c:pt>
                <c:pt idx="23">
                  <c:v>10.7601</c:v>
                </c:pt>
                <c:pt idx="24">
                  <c:v>11.650399999999999</c:v>
                </c:pt>
                <c:pt idx="25">
                  <c:v>10.9034</c:v>
                </c:pt>
                <c:pt idx="26">
                  <c:v>9.9022000000000006</c:v>
                </c:pt>
                <c:pt idx="27">
                  <c:v>10.251899999999999</c:v>
                </c:pt>
                <c:pt idx="28">
                  <c:v>10.573</c:v>
                </c:pt>
                <c:pt idx="29">
                  <c:v>10.119300000000001</c:v>
                </c:pt>
                <c:pt idx="30">
                  <c:v>9.7385000000000002</c:v>
                </c:pt>
                <c:pt idx="31">
                  <c:v>9.7451000000000008</c:v>
                </c:pt>
                <c:pt idx="32">
                  <c:v>10.6846</c:v>
                </c:pt>
                <c:pt idx="33">
                  <c:v>9.6759000000000004</c:v>
                </c:pt>
                <c:pt idx="34">
                  <c:v>9.34</c:v>
                </c:pt>
                <c:pt idx="35">
                  <c:v>9.1006</c:v>
                </c:pt>
                <c:pt idx="36">
                  <c:v>9.0313999999999997</c:v>
                </c:pt>
                <c:pt idx="37">
                  <c:v>8.9087999999999994</c:v>
                </c:pt>
                <c:pt idx="38">
                  <c:v>9.3199000000000005</c:v>
                </c:pt>
                <c:pt idx="39">
                  <c:v>8.7882999999999996</c:v>
                </c:pt>
                <c:pt idx="40">
                  <c:v>8.7882999999999996</c:v>
                </c:pt>
                <c:pt idx="41">
                  <c:v>8.9343000000000004</c:v>
                </c:pt>
                <c:pt idx="42">
                  <c:v>9.2385999999999999</c:v>
                </c:pt>
                <c:pt idx="43">
                  <c:v>8.6280999999999999</c:v>
                </c:pt>
                <c:pt idx="44">
                  <c:v>9.2627000000000006</c:v>
                </c:pt>
                <c:pt idx="45">
                  <c:v>8.5190999999999999</c:v>
                </c:pt>
                <c:pt idx="46">
                  <c:v>8.5695999999999994</c:v>
                </c:pt>
                <c:pt idx="47">
                  <c:v>8.9296000000000006</c:v>
                </c:pt>
                <c:pt idx="48">
                  <c:v>9.0208999999999993</c:v>
                </c:pt>
                <c:pt idx="49">
                  <c:v>8.6887000000000008</c:v>
                </c:pt>
                <c:pt idx="50">
                  <c:v>8.9624000000000006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64C-4DA3-96C2-D4E2D5F0DF2B}"/>
            </c:ext>
          </c:extLst>
        </c:ser>
        <c:ser>
          <c:idx val="2"/>
          <c:order val="2"/>
          <c:tx>
            <c:strRef>
              <c:f>'გაცემული სესხები '!$H$6:$H$7</c:f>
              <c:strCache>
                <c:ptCount val="2"/>
                <c:pt idx="0">
                  <c:v>ვაჭრობა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'გაცემული სესხები '!$A$140:$B$190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'გაცემული სესხები '!$H$140:$H$190</c:f>
              <c:numCache>
                <c:formatCode>0.0</c:formatCode>
                <c:ptCount val="51"/>
                <c:pt idx="0">
                  <c:v>11.821754723005249</c:v>
                </c:pt>
                <c:pt idx="1">
                  <c:v>11.061391592733379</c:v>
                </c:pt>
                <c:pt idx="2">
                  <c:v>11.570115997373787</c:v>
                </c:pt>
                <c:pt idx="3">
                  <c:v>10.704186370184496</c:v>
                </c:pt>
                <c:pt idx="4">
                  <c:v>11.21929379857559</c:v>
                </c:pt>
                <c:pt idx="5">
                  <c:v>11.333694713763043</c:v>
                </c:pt>
                <c:pt idx="6">
                  <c:v>10.831690880902542</c:v>
                </c:pt>
                <c:pt idx="7">
                  <c:v>10.829863914404102</c:v>
                </c:pt>
                <c:pt idx="8">
                  <c:v>10.741527579526275</c:v>
                </c:pt>
                <c:pt idx="9">
                  <c:v>10.896395997888614</c:v>
                </c:pt>
                <c:pt idx="10">
                  <c:v>10.678465426992505</c:v>
                </c:pt>
                <c:pt idx="11">
                  <c:v>9.9262271950919434</c:v>
                </c:pt>
                <c:pt idx="12">
                  <c:v>10.301186228818649</c:v>
                </c:pt>
                <c:pt idx="13">
                  <c:v>10.188753218383141</c:v>
                </c:pt>
                <c:pt idx="14">
                  <c:v>10.572589268192269</c:v>
                </c:pt>
                <c:pt idx="15">
                  <c:v>10.224074148186491</c:v>
                </c:pt>
                <c:pt idx="16">
                  <c:v>10.313693573165031</c:v>
                </c:pt>
                <c:pt idx="17">
                  <c:v>10.755209543140644</c:v>
                </c:pt>
                <c:pt idx="18">
                  <c:v>10.618934975875884</c:v>
                </c:pt>
                <c:pt idx="19">
                  <c:v>10.211339943533003</c:v>
                </c:pt>
                <c:pt idx="20">
                  <c:v>10.766339902646573</c:v>
                </c:pt>
                <c:pt idx="21">
                  <c:v>10.075214038143939</c:v>
                </c:pt>
                <c:pt idx="22">
                  <c:v>10.111700000000001</c:v>
                </c:pt>
                <c:pt idx="23">
                  <c:v>9.8012999999999995</c:v>
                </c:pt>
                <c:pt idx="24">
                  <c:v>9.9102999999999994</c:v>
                </c:pt>
                <c:pt idx="25">
                  <c:v>9.4410000000000007</c:v>
                </c:pt>
                <c:pt idx="26">
                  <c:v>9.4981000000000009</c:v>
                </c:pt>
                <c:pt idx="27">
                  <c:v>9.0765999999999991</c:v>
                </c:pt>
                <c:pt idx="28">
                  <c:v>9.1898</c:v>
                </c:pt>
                <c:pt idx="29">
                  <c:v>8.7795000000000005</c:v>
                </c:pt>
                <c:pt idx="30">
                  <c:v>9.2332999999999998</c:v>
                </c:pt>
                <c:pt idx="31">
                  <c:v>8.9893000000000001</c:v>
                </c:pt>
                <c:pt idx="32">
                  <c:v>8.9736999999999991</c:v>
                </c:pt>
                <c:pt idx="33">
                  <c:v>8.6841000000000008</c:v>
                </c:pt>
                <c:pt idx="34">
                  <c:v>8.7439999999999998</c:v>
                </c:pt>
                <c:pt idx="35">
                  <c:v>8.4077999999999999</c:v>
                </c:pt>
                <c:pt idx="36">
                  <c:v>8.0829000000000004</c:v>
                </c:pt>
                <c:pt idx="37">
                  <c:v>8.3102999999999998</c:v>
                </c:pt>
                <c:pt idx="38">
                  <c:v>8.1095000000000006</c:v>
                </c:pt>
                <c:pt idx="39">
                  <c:v>8.8552999999999997</c:v>
                </c:pt>
                <c:pt idx="40">
                  <c:v>8.8552999999999997</c:v>
                </c:pt>
                <c:pt idx="41">
                  <c:v>7.8617999999999997</c:v>
                </c:pt>
                <c:pt idx="42">
                  <c:v>6.7968000000000002</c:v>
                </c:pt>
                <c:pt idx="43">
                  <c:v>7.7733999999999996</c:v>
                </c:pt>
                <c:pt idx="44">
                  <c:v>7.8106</c:v>
                </c:pt>
                <c:pt idx="45">
                  <c:v>7.8005000000000004</c:v>
                </c:pt>
                <c:pt idx="46">
                  <c:v>7.6596000000000002</c:v>
                </c:pt>
                <c:pt idx="47">
                  <c:v>7.83</c:v>
                </c:pt>
                <c:pt idx="48">
                  <c:v>7.9393000000000002</c:v>
                </c:pt>
                <c:pt idx="49">
                  <c:v>8.0289000000000001</c:v>
                </c:pt>
                <c:pt idx="50">
                  <c:v>8.4499999999999993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4C-4DA3-96C2-D4E2D5F0D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730944"/>
        <c:axId val="130409024"/>
      </c:lineChart>
      <c:catAx>
        <c:axId val="1317309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130409024"/>
        <c:crosses val="autoZero"/>
        <c:auto val="1"/>
        <c:lblAlgn val="ctr"/>
        <c:lblOffset val="50"/>
        <c:tickMarkSkip val="5"/>
        <c:noMultiLvlLbl val="0"/>
      </c:catAx>
      <c:valAx>
        <c:axId val="130409024"/>
        <c:scaling>
          <c:orientation val="minMax"/>
          <c:max val="13"/>
          <c:min val="6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1730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493916295606819"/>
          <c:y val="0.95378473164992306"/>
          <c:w val="0.57012150637719805"/>
          <c:h val="2.8973889039732099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'კერძო სექტორის დაკრედიტება'!$D$4</c:f>
              <c:strCache>
                <c:ptCount val="1"/>
                <c:pt idx="0">
                  <c:v>საბანკო აქტივები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დაკრედიტება'!$A$161:$B$223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დაკრედიტება'!$D$161:$D$223</c:f>
              <c:numCache>
                <c:formatCode>0.0</c:formatCode>
                <c:ptCount val="63"/>
                <c:pt idx="0">
                  <c:v>11.747863305354315</c:v>
                </c:pt>
                <c:pt idx="1">
                  <c:v>11.802784794224536</c:v>
                </c:pt>
                <c:pt idx="2">
                  <c:v>12.730559925910995</c:v>
                </c:pt>
                <c:pt idx="3">
                  <c:v>15.79976276881861</c:v>
                </c:pt>
                <c:pt idx="4">
                  <c:v>13.195377477570275</c:v>
                </c:pt>
                <c:pt idx="5">
                  <c:v>13.955150432978385</c:v>
                </c:pt>
                <c:pt idx="6">
                  <c:v>6.6149176914389329</c:v>
                </c:pt>
                <c:pt idx="7">
                  <c:v>9.1780080634630252</c:v>
                </c:pt>
                <c:pt idx="8">
                  <c:v>12.302488739357642</c:v>
                </c:pt>
                <c:pt idx="9">
                  <c:v>12.70059683907148</c:v>
                </c:pt>
                <c:pt idx="10">
                  <c:v>18.455872747402964</c:v>
                </c:pt>
                <c:pt idx="11">
                  <c:v>20.322074002059892</c:v>
                </c:pt>
                <c:pt idx="12">
                  <c:v>22.560749959669948</c:v>
                </c:pt>
                <c:pt idx="13">
                  <c:v>20.976605031150328</c:v>
                </c:pt>
                <c:pt idx="14">
                  <c:v>24.556432293609376</c:v>
                </c:pt>
                <c:pt idx="15">
                  <c:v>22.960521059088101</c:v>
                </c:pt>
                <c:pt idx="16">
                  <c:v>21.260185024085303</c:v>
                </c:pt>
                <c:pt idx="17">
                  <c:v>22.697130791775891</c:v>
                </c:pt>
                <c:pt idx="18">
                  <c:v>22.21522690699156</c:v>
                </c:pt>
                <c:pt idx="19">
                  <c:v>19.12621817751814</c:v>
                </c:pt>
                <c:pt idx="20">
                  <c:v>21.099755232604522</c:v>
                </c:pt>
                <c:pt idx="21">
                  <c:v>20.169366327499617</c:v>
                </c:pt>
                <c:pt idx="22">
                  <c:v>18.388652599428184</c:v>
                </c:pt>
                <c:pt idx="23">
                  <c:v>19.369506599666678</c:v>
                </c:pt>
                <c:pt idx="24">
                  <c:v>22.149639978484743</c:v>
                </c:pt>
                <c:pt idx="25">
                  <c:v>29.243411462334137</c:v>
                </c:pt>
                <c:pt idx="26">
                  <c:v>29.098142096652055</c:v>
                </c:pt>
                <c:pt idx="27">
                  <c:v>31.365945526667645</c:v>
                </c:pt>
                <c:pt idx="28">
                  <c:v>31.36839896258482</c:v>
                </c:pt>
                <c:pt idx="29">
                  <c:v>27.764629024190441</c:v>
                </c:pt>
                <c:pt idx="30">
                  <c:v>28.486099598080244</c:v>
                </c:pt>
                <c:pt idx="31">
                  <c:v>29.014676507603752</c:v>
                </c:pt>
                <c:pt idx="32">
                  <c:v>29.711570891421502</c:v>
                </c:pt>
                <c:pt idx="33">
                  <c:v>28.834932008778594</c:v>
                </c:pt>
                <c:pt idx="34">
                  <c:v>25.868508078037848</c:v>
                </c:pt>
                <c:pt idx="35">
                  <c:v>22.059377133310761</c:v>
                </c:pt>
                <c:pt idx="36">
                  <c:v>19.5427592057342</c:v>
                </c:pt>
                <c:pt idx="37">
                  <c:v>15.03504936586539</c:v>
                </c:pt>
                <c:pt idx="38">
                  <c:v>8.9137697450396303</c:v>
                </c:pt>
                <c:pt idx="39">
                  <c:v>4.6323298411574427</c:v>
                </c:pt>
                <c:pt idx="40">
                  <c:v>-0.47341561591005643</c:v>
                </c:pt>
                <c:pt idx="41">
                  <c:v>7.9762101971884363</c:v>
                </c:pt>
                <c:pt idx="42">
                  <c:v>12.998998031950876</c:v>
                </c:pt>
                <c:pt idx="43">
                  <c:v>7.3430866282084679</c:v>
                </c:pt>
                <c:pt idx="44">
                  <c:v>4.808031631709369</c:v>
                </c:pt>
                <c:pt idx="45">
                  <c:v>11.039866366504754</c:v>
                </c:pt>
                <c:pt idx="46">
                  <c:v>14.78679609960723</c:v>
                </c:pt>
                <c:pt idx="47">
                  <c:v>19.804621866956467</c:v>
                </c:pt>
                <c:pt idx="48">
                  <c:v>19.089603639502812</c:v>
                </c:pt>
                <c:pt idx="49">
                  <c:v>14.895369476831192</c:v>
                </c:pt>
                <c:pt idx="50">
                  <c:v>20.317458699787736</c:v>
                </c:pt>
                <c:pt idx="51">
                  <c:v>20.589345995405878</c:v>
                </c:pt>
                <c:pt idx="52">
                  <c:v>27.961892048726966</c:v>
                </c:pt>
                <c:pt idx="53">
                  <c:v>19.835630899984793</c:v>
                </c:pt>
                <c:pt idx="54">
                  <c:v>14.285805869379402</c:v>
                </c:pt>
                <c:pt idx="55">
                  <c:v>22.561667962028167</c:v>
                </c:pt>
                <c:pt idx="56">
                  <c:v>24.340474712293215</c:v>
                </c:pt>
                <c:pt idx="57">
                  <c:v>23.620386501457233</c:v>
                </c:pt>
                <c:pt idx="58">
                  <c:v>22.220647357578798</c:v>
                </c:pt>
                <c:pt idx="59">
                  <c:v>14.740561447654613</c:v>
                </c:pt>
                <c:pt idx="60">
                  <c:v>11.815508793140921</c:v>
                </c:pt>
                <c:pt idx="61">
                  <c:v>14.535739202940135</c:v>
                </c:pt>
                <c:pt idx="62">
                  <c:v>15.196934491569664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F89-491E-875B-9F148F4476B6}"/>
            </c:ext>
          </c:extLst>
        </c:ser>
        <c:ser>
          <c:idx val="1"/>
          <c:order val="1"/>
          <c:tx>
            <c:strRef>
              <c:f>'კერძო სექტორის დაკრედიტება'!$E$4</c:f>
              <c:strCache>
                <c:ptCount val="1"/>
                <c:pt idx="0">
                  <c:v>დეპოზიტები სულ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დაკრედიტება'!$A$161:$B$223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დაკრედიტება'!$E$164:$E$223</c:f>
              <c:numCache>
                <c:formatCode>0.0</c:formatCode>
                <c:ptCount val="60"/>
                <c:pt idx="0">
                  <c:v>15.387263844870276</c:v>
                </c:pt>
                <c:pt idx="1">
                  <c:v>18.932674535752938</c:v>
                </c:pt>
                <c:pt idx="2">
                  <c:v>15.450336239373925</c:v>
                </c:pt>
                <c:pt idx="3">
                  <c:v>17.013792174119686</c:v>
                </c:pt>
                <c:pt idx="4">
                  <c:v>11.418226686015643</c:v>
                </c:pt>
                <c:pt idx="5">
                  <c:v>12.444587543595631</c:v>
                </c:pt>
                <c:pt idx="6">
                  <c:v>18.674663979451722</c:v>
                </c:pt>
                <c:pt idx="7">
                  <c:v>22.595470405892954</c:v>
                </c:pt>
                <c:pt idx="8">
                  <c:v>27.301466928924739</c:v>
                </c:pt>
                <c:pt idx="9">
                  <c:v>25.410868407724038</c:v>
                </c:pt>
                <c:pt idx="10">
                  <c:v>21.02058663062833</c:v>
                </c:pt>
                <c:pt idx="11">
                  <c:v>20.144588060517847</c:v>
                </c:pt>
                <c:pt idx="12">
                  <c:v>24.083520754851534</c:v>
                </c:pt>
                <c:pt idx="13">
                  <c:v>22.778770169555585</c:v>
                </c:pt>
                <c:pt idx="14">
                  <c:v>21.258536333083214</c:v>
                </c:pt>
                <c:pt idx="15">
                  <c:v>21.780177263010316</c:v>
                </c:pt>
                <c:pt idx="16">
                  <c:v>19.134801036213588</c:v>
                </c:pt>
                <c:pt idx="17">
                  <c:v>18.554239104384692</c:v>
                </c:pt>
                <c:pt idx="18">
                  <c:v>21.659901907204258</c:v>
                </c:pt>
                <c:pt idx="19">
                  <c:v>17.442043252719941</c:v>
                </c:pt>
                <c:pt idx="20">
                  <c:v>19.142544916249292</c:v>
                </c:pt>
                <c:pt idx="21">
                  <c:v>20.77768985191048</c:v>
                </c:pt>
                <c:pt idx="22">
                  <c:v>27.20876386452295</c:v>
                </c:pt>
                <c:pt idx="23">
                  <c:v>31.43324648897871</c:v>
                </c:pt>
                <c:pt idx="24">
                  <c:v>29.815596135405883</c:v>
                </c:pt>
                <c:pt idx="25">
                  <c:v>32.01004112402677</c:v>
                </c:pt>
                <c:pt idx="26">
                  <c:v>30.411649113347295</c:v>
                </c:pt>
                <c:pt idx="27">
                  <c:v>24.770309454155907</c:v>
                </c:pt>
                <c:pt idx="28">
                  <c:v>27.646327417031785</c:v>
                </c:pt>
                <c:pt idx="29">
                  <c:v>30.222839919304562</c:v>
                </c:pt>
                <c:pt idx="30">
                  <c:v>29.422998848401448</c:v>
                </c:pt>
                <c:pt idx="31">
                  <c:v>30.182743627059324</c:v>
                </c:pt>
                <c:pt idx="32">
                  <c:v>27.059671289023839</c:v>
                </c:pt>
                <c:pt idx="33">
                  <c:v>24.783964972607038</c:v>
                </c:pt>
                <c:pt idx="34">
                  <c:v>24.069661442603135</c:v>
                </c:pt>
                <c:pt idx="35">
                  <c:v>19.055054021856364</c:v>
                </c:pt>
                <c:pt idx="36">
                  <c:v>13.151071304312751</c:v>
                </c:pt>
                <c:pt idx="37">
                  <c:v>10.884875246682157</c:v>
                </c:pt>
                <c:pt idx="38">
                  <c:v>4.7281212023641643</c:v>
                </c:pt>
                <c:pt idx="39">
                  <c:v>13.529228668001394</c:v>
                </c:pt>
                <c:pt idx="40">
                  <c:v>14.783150824978591</c:v>
                </c:pt>
                <c:pt idx="41">
                  <c:v>7.7437659664772411</c:v>
                </c:pt>
                <c:pt idx="42">
                  <c:v>7.2568367477331179</c:v>
                </c:pt>
                <c:pt idx="43">
                  <c:v>11.492554763775729</c:v>
                </c:pt>
                <c:pt idx="44">
                  <c:v>13.527696531769678</c:v>
                </c:pt>
                <c:pt idx="45">
                  <c:v>18.041086575671827</c:v>
                </c:pt>
                <c:pt idx="46">
                  <c:v>16.173139041804347</c:v>
                </c:pt>
                <c:pt idx="47">
                  <c:v>10.629518219499047</c:v>
                </c:pt>
                <c:pt idx="48">
                  <c:v>13.038698886087616</c:v>
                </c:pt>
                <c:pt idx="49">
                  <c:v>12.31529658758636</c:v>
                </c:pt>
                <c:pt idx="50">
                  <c:v>20.141297646802016</c:v>
                </c:pt>
                <c:pt idx="51">
                  <c:v>14.693375878977946</c:v>
                </c:pt>
                <c:pt idx="52">
                  <c:v>12.006411722463369</c:v>
                </c:pt>
                <c:pt idx="53">
                  <c:v>20.064450497560699</c:v>
                </c:pt>
                <c:pt idx="54">
                  <c:v>21.189396405844676</c:v>
                </c:pt>
                <c:pt idx="55">
                  <c:v>20.450348336974415</c:v>
                </c:pt>
                <c:pt idx="56">
                  <c:v>21.211593918039483</c:v>
                </c:pt>
                <c:pt idx="57">
                  <c:v>14.06121596468688</c:v>
                </c:pt>
                <c:pt idx="58">
                  <c:v>11.18780646460371</c:v>
                </c:pt>
                <c:pt idx="59">
                  <c:v>16.035164802470632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F89-491E-875B-9F148F44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728896"/>
        <c:axId val="130411328"/>
      </c:lineChart>
      <c:catAx>
        <c:axId val="13172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130411328"/>
        <c:crosses val="autoZero"/>
        <c:auto val="1"/>
        <c:lblAlgn val="ctr"/>
        <c:lblOffset val="100"/>
        <c:noMultiLvlLbl val="0"/>
      </c:catAx>
      <c:valAx>
        <c:axId val="130411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317288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5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14525955561"/>
          <c:y val="4.6926334863714163E-2"/>
          <c:w val="0.87670806466808948"/>
          <c:h val="0.83844722719640496"/>
        </c:manualLayout>
      </c:layout>
      <c:lineChart>
        <c:grouping val="standard"/>
        <c:varyColors val="0"/>
        <c:ser>
          <c:idx val="0"/>
          <c:order val="0"/>
          <c:tx>
            <c:strRef>
              <c:f>'კერძო სექტორის დაკრედიტება'!$C$4</c:f>
              <c:strCache>
                <c:ptCount val="1"/>
                <c:pt idx="0">
                  <c:v>კერძო სექტორის დაკრედიტება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დაკრედიტება'!$A$161:$B$223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დაკრედიტება'!$C$161:$C$223</c:f>
              <c:numCache>
                <c:formatCode>_(* #,##0_);_(* \(#,##0\);_(* "-"??_);_(@_)</c:formatCode>
                <c:ptCount val="63"/>
                <c:pt idx="0">
                  <c:v>8994566.972461123</c:v>
                </c:pt>
                <c:pt idx="1">
                  <c:v>9001184.5690018535</c:v>
                </c:pt>
                <c:pt idx="2">
                  <c:v>9081831.5927981809</c:v>
                </c:pt>
                <c:pt idx="3">
                  <c:v>9199180.0815074518</c:v>
                </c:pt>
                <c:pt idx="4">
                  <c:v>9288130.3873239905</c:v>
                </c:pt>
                <c:pt idx="5">
                  <c:v>9481043.0377800111</c:v>
                </c:pt>
                <c:pt idx="6">
                  <c:v>9452481.7998651583</c:v>
                </c:pt>
                <c:pt idx="7">
                  <c:v>9623852.7827003077</c:v>
                </c:pt>
                <c:pt idx="8">
                  <c:v>9795997.8219478242</c:v>
                </c:pt>
                <c:pt idx="9">
                  <c:v>9900510.4148004297</c:v>
                </c:pt>
                <c:pt idx="10">
                  <c:v>10184306.548359258</c:v>
                </c:pt>
                <c:pt idx="11">
                  <c:v>10698477.464957148</c:v>
                </c:pt>
                <c:pt idx="12">
                  <c:v>10744569.411649726</c:v>
                </c:pt>
                <c:pt idx="13">
                  <c:v>10737612.110016728</c:v>
                </c:pt>
                <c:pt idx="14">
                  <c:v>10904353.498317135</c:v>
                </c:pt>
                <c:pt idx="15">
                  <c:v>11080410.291417846</c:v>
                </c:pt>
                <c:pt idx="16">
                  <c:v>11158671.340473019</c:v>
                </c:pt>
                <c:pt idx="17">
                  <c:v>11453015.261448398</c:v>
                </c:pt>
                <c:pt idx="18">
                  <c:v>11451966.824038677</c:v>
                </c:pt>
                <c:pt idx="19">
                  <c:v>11498024.092083519</c:v>
                </c:pt>
                <c:pt idx="20">
                  <c:v>11823455.714305583</c:v>
                </c:pt>
                <c:pt idx="21">
                  <c:v>11947964.888214028</c:v>
                </c:pt>
                <c:pt idx="22">
                  <c:v>12528457.141053602</c:v>
                </c:pt>
                <c:pt idx="23">
                  <c:v>13188176.411776138</c:v>
                </c:pt>
                <c:pt idx="24">
                  <c:v>13878223.694461698</c:v>
                </c:pt>
                <c:pt idx="25">
                  <c:v>14365211</c:v>
                </c:pt>
                <c:pt idx="26">
                  <c:v>14789427.08951568</c:v>
                </c:pt>
                <c:pt idx="27">
                  <c:v>15141606.914748745</c:v>
                </c:pt>
                <c:pt idx="28">
                  <c:v>15070191.399227994</c:v>
                </c:pt>
                <c:pt idx="29">
                  <c:v>14913951.730615178</c:v>
                </c:pt>
                <c:pt idx="30">
                  <c:v>15190254.651177168</c:v>
                </c:pt>
                <c:pt idx="31">
                  <c:v>15173418.849961</c:v>
                </c:pt>
                <c:pt idx="32">
                  <c:v>15505127.394281968</c:v>
                </c:pt>
                <c:pt idx="33">
                  <c:v>15471526.663678087</c:v>
                </c:pt>
                <c:pt idx="34">
                  <c:v>15532473.955332801</c:v>
                </c:pt>
                <c:pt idx="35">
                  <c:v>15768617.772677058</c:v>
                </c:pt>
                <c:pt idx="36">
                  <c:v>15975109.221127704</c:v>
                </c:pt>
                <c:pt idx="37">
                  <c:v>15997805.032232212</c:v>
                </c:pt>
                <c:pt idx="38">
                  <c:v>15774945.235331416</c:v>
                </c:pt>
                <c:pt idx="39">
                  <c:v>15358196.350187356</c:v>
                </c:pt>
                <c:pt idx="40">
                  <c:v>15162538.332685433</c:v>
                </c:pt>
                <c:pt idx="41">
                  <c:v>16366350.255157648</c:v>
                </c:pt>
                <c:pt idx="42">
                  <c:v>16535112.901090246</c:v>
                </c:pt>
                <c:pt idx="43">
                  <c:v>16355248.323581727</c:v>
                </c:pt>
                <c:pt idx="44">
                  <c:v>16532927.250962103</c:v>
                </c:pt>
                <c:pt idx="45">
                  <c:v>17353690.080062341</c:v>
                </c:pt>
                <c:pt idx="46">
                  <c:v>18232668.74472763</c:v>
                </c:pt>
                <c:pt idx="47">
                  <c:v>19299001.424341075</c:v>
                </c:pt>
                <c:pt idx="48">
                  <c:v>19518691.456396312</c:v>
                </c:pt>
                <c:pt idx="49">
                  <c:v>19073667.285823129</c:v>
                </c:pt>
                <c:pt idx="50">
                  <c:v>19169244.099128377</c:v>
                </c:pt>
                <c:pt idx="51">
                  <c:v>19304062.786614396</c:v>
                </c:pt>
                <c:pt idx="52">
                  <c:v>19067497.741358921</c:v>
                </c:pt>
                <c:pt idx="53">
                  <c:v>19275221.314800657</c:v>
                </c:pt>
                <c:pt idx="54">
                  <c:v>19537052.900078621</c:v>
                </c:pt>
                <c:pt idx="55">
                  <c:v>19778441.949534424</c:v>
                </c:pt>
                <c:pt idx="56">
                  <c:v>20370885.093743674</c:v>
                </c:pt>
                <c:pt idx="57">
                  <c:v>21164290.690858126</c:v>
                </c:pt>
                <c:pt idx="58">
                  <c:v>22090194.811037198</c:v>
                </c:pt>
                <c:pt idx="59">
                  <c:v>22239356.207496703</c:v>
                </c:pt>
                <c:pt idx="60">
                  <c:v>21827712.015567902</c:v>
                </c:pt>
                <c:pt idx="61">
                  <c:v>21904234.013901077</c:v>
                </c:pt>
                <c:pt idx="62">
                  <c:v>22236418.961717606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88-4046-AE37-95AAA9B89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867648"/>
        <c:axId val="130413632"/>
      </c:lineChart>
      <c:catAx>
        <c:axId val="13186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13632"/>
        <c:crosses val="autoZero"/>
        <c:auto val="1"/>
        <c:lblAlgn val="ctr"/>
        <c:lblOffset val="100"/>
        <c:tickLblSkip val="1"/>
        <c:noMultiLvlLbl val="0"/>
      </c:catAx>
      <c:valAx>
        <c:axId val="1304136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31867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58425321686158E-2"/>
          <c:y val="2.9966314939377518E-2"/>
          <c:w val="0.92920201859428686"/>
          <c:h val="0.76856195607128064"/>
        </c:manualLayout>
      </c:layout>
      <c:lineChart>
        <c:grouping val="standard"/>
        <c:varyColors val="0"/>
        <c:ser>
          <c:idx val="0"/>
          <c:order val="0"/>
          <c:tx>
            <c:strRef>
              <c:f>'სახაზ. მონეტ სადეპ განაკ'!$C$4</c:f>
              <c:strCache>
                <c:ptCount val="1"/>
                <c:pt idx="0">
                  <c:v>სახაზინო ვალდებულებების საშუალო შეწონილი საპროცენტო განაკვეთი (ერთწლიანი)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განაკ'!$A$70:$B$109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 </c:v>
                  </c:pt>
                  <c:pt idx="39">
                    <c:v>IV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'სახაზ. მონეტ სადეპ განაკ'!$C$70:$C$109</c:f>
              <c:numCache>
                <c:formatCode>0.0</c:formatCode>
                <c:ptCount val="40"/>
                <c:pt idx="0">
                  <c:v>5.8736666666666668</c:v>
                </c:pt>
                <c:pt idx="1">
                  <c:v>6.1050000000000004</c:v>
                </c:pt>
                <c:pt idx="2">
                  <c:v>6.2489999999999997</c:v>
                </c:pt>
                <c:pt idx="3">
                  <c:v>6.3597999999999999</c:v>
                </c:pt>
                <c:pt idx="4">
                  <c:v>8.1850000000000005</c:v>
                </c:pt>
                <c:pt idx="5">
                  <c:v>8.6590000000000007</c:v>
                </c:pt>
                <c:pt idx="6">
                  <c:v>9.584142857142858</c:v>
                </c:pt>
                <c:pt idx="7">
                  <c:v>9.9749999999999996</c:v>
                </c:pt>
                <c:pt idx="8">
                  <c:v>10.282</c:v>
                </c:pt>
                <c:pt idx="9">
                  <c:v>11.2</c:v>
                </c:pt>
                <c:pt idx="10">
                  <c:v>11.506</c:v>
                </c:pt>
                <c:pt idx="11">
                  <c:v>11.506</c:v>
                </c:pt>
                <c:pt idx="12">
                  <c:v>11.6295</c:v>
                </c:pt>
                <c:pt idx="13">
                  <c:v>11.654999999999999</c:v>
                </c:pt>
                <c:pt idx="14">
                  <c:v>10.7765</c:v>
                </c:pt>
                <c:pt idx="15">
                  <c:v>9.3249999999999993</c:v>
                </c:pt>
                <c:pt idx="16">
                  <c:v>7.9859999999999998</c:v>
                </c:pt>
                <c:pt idx="17">
                  <c:v>7.1837499999999999</c:v>
                </c:pt>
                <c:pt idx="18">
                  <c:v>6.7119999999999997</c:v>
                </c:pt>
                <c:pt idx="19">
                  <c:v>6.5650000000000004</c:v>
                </c:pt>
                <c:pt idx="20">
                  <c:v>6.5650000000000004</c:v>
                </c:pt>
                <c:pt idx="21">
                  <c:v>6.8150000000000004</c:v>
                </c:pt>
                <c:pt idx="22">
                  <c:v>7.05</c:v>
                </c:pt>
                <c:pt idx="23">
                  <c:v>7.05</c:v>
                </c:pt>
                <c:pt idx="24">
                  <c:v>7.4467999999999996</c:v>
                </c:pt>
                <c:pt idx="25">
                  <c:v>7.503333333333333</c:v>
                </c:pt>
                <c:pt idx="26">
                  <c:v>7.5994285714285716</c:v>
                </c:pt>
                <c:pt idx="27">
                  <c:v>7.4438461538461542</c:v>
                </c:pt>
                <c:pt idx="28">
                  <c:v>7.4156666666666666</c:v>
                </c:pt>
                <c:pt idx="29">
                  <c:v>7.3736666666666668</c:v>
                </c:pt>
                <c:pt idx="30">
                  <c:v>7.242</c:v>
                </c:pt>
                <c:pt idx="31">
                  <c:v>7.1713333333333331</c:v>
                </c:pt>
                <c:pt idx="32">
                  <c:v>7.1395</c:v>
                </c:pt>
                <c:pt idx="33">
                  <c:v>7.1261999999999999</c:v>
                </c:pt>
                <c:pt idx="34">
                  <c:v>7.109</c:v>
                </c:pt>
                <c:pt idx="35">
                  <c:v>7.0250000000000004</c:v>
                </c:pt>
                <c:pt idx="36">
                  <c:v>7.4156666666666666</c:v>
                </c:pt>
                <c:pt idx="37">
                  <c:v>7.3923333333333332</c:v>
                </c:pt>
                <c:pt idx="38">
                  <c:v>7.3146666666666667</c:v>
                </c:pt>
                <c:pt idx="39">
                  <c:v>7.2786666666666671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791-4CD3-8558-582B1750625A}"/>
            </c:ext>
          </c:extLst>
        </c:ser>
        <c:ser>
          <c:idx val="1"/>
          <c:order val="1"/>
          <c:tx>
            <c:strRef>
              <c:f>'სახაზ. მონეტ სადეპ განაკ'!$D$4</c:f>
              <c:strCache>
                <c:ptCount val="1"/>
                <c:pt idx="0">
                  <c:v>მონეტარული პოლიტიკის განაკვეთი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განაკ'!$A$70:$B$109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 </c:v>
                  </c:pt>
                  <c:pt idx="39">
                    <c:v>IV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'სახაზ. მონეტ სადეპ განაკ'!$D$70:$D$109</c:f>
              <c:numCache>
                <c:formatCode>0.00</c:formatCode>
                <c:ptCount val="40"/>
                <c:pt idx="0">
                  <c:v>4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7.5</c:v>
                </c:pt>
                <c:pt idx="16">
                  <c:v>7.5</c:v>
                </c:pt>
                <c:pt idx="17">
                  <c:v>7</c:v>
                </c:pt>
                <c:pt idx="18">
                  <c:v>6.75</c:v>
                </c:pt>
                <c:pt idx="19">
                  <c:v>6.75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7.25</c:v>
                </c:pt>
                <c:pt idx="36">
                  <c:v>7.25</c:v>
                </c:pt>
                <c:pt idx="37">
                  <c:v>7.25</c:v>
                </c:pt>
                <c:pt idx="38">
                  <c:v>7.25</c:v>
                </c:pt>
                <c:pt idx="39">
                  <c:v>7.25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791-4CD3-8558-582B1750625A}"/>
            </c:ext>
          </c:extLst>
        </c:ser>
        <c:ser>
          <c:idx val="2"/>
          <c:order val="2"/>
          <c:tx>
            <c:strRef>
              <c:f>'სახაზ. მონეტ სადეპ განაკ'!$E$4</c:f>
              <c:strCache>
                <c:ptCount val="1"/>
                <c:pt idx="0">
                  <c:v>სადეპოზიტო სერტიფიკატები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განაკ'!$A$70:$B$109</c:f>
              <c:multiLvlStrCache>
                <c:ptCount val="40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 </c:v>
                  </c:pt>
                  <c:pt idx="39">
                    <c:v>IV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'სახაზ. მონეტ სადეპ განაკ'!$E$70:$E$109</c:f>
              <c:numCache>
                <c:formatCode>0.0</c:formatCode>
                <c:ptCount val="40"/>
                <c:pt idx="0">
                  <c:v>4.6440000000000001</c:v>
                </c:pt>
                <c:pt idx="1">
                  <c:v>4.7140000000000004</c:v>
                </c:pt>
                <c:pt idx="2">
                  <c:v>4.7249999999999996</c:v>
                </c:pt>
                <c:pt idx="3">
                  <c:v>5.1159999999999997</c:v>
                </c:pt>
                <c:pt idx="4">
                  <c:v>6.3879999999999999</c:v>
                </c:pt>
                <c:pt idx="5">
                  <c:v>7.3449999999999998</c:v>
                </c:pt>
                <c:pt idx="6">
                  <c:v>8.0120000000000005</c:v>
                </c:pt>
                <c:pt idx="7">
                  <c:v>8.3379999999999992</c:v>
                </c:pt>
                <c:pt idx="8">
                  <c:v>8.86</c:v>
                </c:pt>
                <c:pt idx="9">
                  <c:v>10.157999999999999</c:v>
                </c:pt>
                <c:pt idx="10" formatCode="0.00">
                  <c:v>10.077999999999999</c:v>
                </c:pt>
                <c:pt idx="11" formatCode="0.00">
                  <c:v>9.6669999999999998</c:v>
                </c:pt>
                <c:pt idx="12" formatCode="0.00">
                  <c:v>9.8699999999999992</c:v>
                </c:pt>
                <c:pt idx="13" formatCode="0.00">
                  <c:v>9.8249999999999993</c:v>
                </c:pt>
                <c:pt idx="14" formatCode="0.00">
                  <c:v>9.51</c:v>
                </c:pt>
                <c:pt idx="15" formatCode="0.00">
                  <c:v>8.85</c:v>
                </c:pt>
                <c:pt idx="16" formatCode="0.00">
                  <c:v>7.7850000000000001</c:v>
                </c:pt>
                <c:pt idx="17" formatCode="0.00">
                  <c:v>6.76</c:v>
                </c:pt>
                <c:pt idx="18" formatCode="0.00">
                  <c:v>6.4550000000000001</c:v>
                </c:pt>
                <c:pt idx="19" formatCode="0.00">
                  <c:v>6.56</c:v>
                </c:pt>
                <c:pt idx="20" formatCode="0.00">
                  <c:v>6.5149999999999997</c:v>
                </c:pt>
                <c:pt idx="21" formatCode="0.00">
                  <c:v>6.585</c:v>
                </c:pt>
                <c:pt idx="22" formatCode="0.00">
                  <c:v>6.7729999999999997</c:v>
                </c:pt>
                <c:pt idx="23" formatCode="0.00">
                  <c:v>6.9249999999999998</c:v>
                </c:pt>
                <c:pt idx="24" formatCode="0.00">
                  <c:v>6.82</c:v>
                </c:pt>
                <c:pt idx="25" formatCode="0.00">
                  <c:v>6.99</c:v>
                </c:pt>
                <c:pt idx="26" formatCode="0.00">
                  <c:v>6.9</c:v>
                </c:pt>
                <c:pt idx="27" formatCode="0.00">
                  <c:v>6.88</c:v>
                </c:pt>
                <c:pt idx="28" formatCode="0.00">
                  <c:v>7.11</c:v>
                </c:pt>
                <c:pt idx="29" formatCode="0.00">
                  <c:v>7.11</c:v>
                </c:pt>
                <c:pt idx="30" formatCode="0.00">
                  <c:v>7.12</c:v>
                </c:pt>
                <c:pt idx="31" formatCode="0.00">
                  <c:v>7.12</c:v>
                </c:pt>
                <c:pt idx="32" formatCode="0.00">
                  <c:v>7.11</c:v>
                </c:pt>
                <c:pt idx="33" formatCode="0.00">
                  <c:v>7.09</c:v>
                </c:pt>
                <c:pt idx="34" formatCode="General">
                  <c:v>7.09</c:v>
                </c:pt>
                <c:pt idx="35" formatCode="General">
                  <c:v>7.33</c:v>
                </c:pt>
                <c:pt idx="36" formatCode="General">
                  <c:v>7.38</c:v>
                </c:pt>
                <c:pt idx="37" formatCode="General">
                  <c:v>7.34</c:v>
                </c:pt>
                <c:pt idx="38" formatCode="General">
                  <c:v>7.26</c:v>
                </c:pt>
                <c:pt idx="39" formatCode="General">
                  <c:v>7.26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791-4CD3-8558-582B1750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868672"/>
        <c:axId val="130415360"/>
      </c:lineChart>
      <c:catAx>
        <c:axId val="13186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30415360"/>
        <c:crosses val="autoZero"/>
        <c:auto val="1"/>
        <c:lblAlgn val="ctr"/>
        <c:lblOffset val="100"/>
        <c:noMultiLvlLbl val="0"/>
      </c:catAx>
      <c:valAx>
        <c:axId val="130415360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1868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146198282884085E-3"/>
          <c:y val="0.89211982105475685"/>
          <c:w val="0.99309127699819644"/>
          <c:h val="0.10788014338674591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98177920764537E-2"/>
          <c:y val="3.0753491953041615E-2"/>
          <c:w val="0.91684204800040348"/>
          <c:h val="0.7549653651087298"/>
        </c:manualLayout>
      </c:layout>
      <c:lineChart>
        <c:grouping val="standard"/>
        <c:varyColors val="0"/>
        <c:ser>
          <c:idx val="0"/>
          <c:order val="0"/>
          <c:tx>
            <c:strRef>
              <c:f>დოლარიზაცია!$C$3</c:f>
              <c:strCache>
                <c:ptCount val="1"/>
                <c:pt idx="0">
                  <c:v>დეპოზიტების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დოლარიზაცია!$A$40:$B$102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დოლარიზაცია!$C$40:$C$102</c:f>
              <c:numCache>
                <c:formatCode>0.0</c:formatCode>
                <c:ptCount val="63"/>
                <c:pt idx="0">
                  <c:v>60.554077727082763</c:v>
                </c:pt>
                <c:pt idx="1">
                  <c:v>60.100517918196132</c:v>
                </c:pt>
                <c:pt idx="2">
                  <c:v>60.902781555032</c:v>
                </c:pt>
                <c:pt idx="3">
                  <c:v>59.565338967754386</c:v>
                </c:pt>
                <c:pt idx="4">
                  <c:v>59.570050006247321</c:v>
                </c:pt>
                <c:pt idx="5">
                  <c:v>58.335561876054058</c:v>
                </c:pt>
                <c:pt idx="6">
                  <c:v>59.079916956120059</c:v>
                </c:pt>
                <c:pt idx="7">
                  <c:v>57.625862494414719</c:v>
                </c:pt>
                <c:pt idx="8">
                  <c:v>57.356993039002845</c:v>
                </c:pt>
                <c:pt idx="9">
                  <c:v>56.228624021355138</c:v>
                </c:pt>
                <c:pt idx="10">
                  <c:v>56.342075237988169</c:v>
                </c:pt>
                <c:pt idx="11">
                  <c:v>55.666118225618582</c:v>
                </c:pt>
                <c:pt idx="12">
                  <c:v>58.791388540834646</c:v>
                </c:pt>
                <c:pt idx="13">
                  <c:v>57.706876836773944</c:v>
                </c:pt>
                <c:pt idx="14">
                  <c:v>57.837535585645199</c:v>
                </c:pt>
                <c:pt idx="15">
                  <c:v>58.726051377481667</c:v>
                </c:pt>
                <c:pt idx="16">
                  <c:v>58.595354403876684</c:v>
                </c:pt>
                <c:pt idx="17">
                  <c:v>59.194824480976784</c:v>
                </c:pt>
                <c:pt idx="18">
                  <c:v>58.412167253191683</c:v>
                </c:pt>
                <c:pt idx="19">
                  <c:v>57.073870625552793</c:v>
                </c:pt>
                <c:pt idx="20">
                  <c:v>58.128836434177266</c:v>
                </c:pt>
                <c:pt idx="21">
                  <c:v>57.055414124186008</c:v>
                </c:pt>
                <c:pt idx="22">
                  <c:v>57.32421253709434</c:v>
                </c:pt>
                <c:pt idx="23">
                  <c:v>57.082092465457372</c:v>
                </c:pt>
                <c:pt idx="24">
                  <c:v>60.875156559278302</c:v>
                </c:pt>
                <c:pt idx="25">
                  <c:v>61.586519775648519</c:v>
                </c:pt>
                <c:pt idx="26">
                  <c:v>62.770353950580926</c:v>
                </c:pt>
                <c:pt idx="27">
                  <c:v>63.300109673893282</c:v>
                </c:pt>
                <c:pt idx="28">
                  <c:v>62.787143208940535</c:v>
                </c:pt>
                <c:pt idx="29">
                  <c:v>62.509501114466616</c:v>
                </c:pt>
                <c:pt idx="30">
                  <c:v>63.140706880888366</c:v>
                </c:pt>
                <c:pt idx="31">
                  <c:v>65.386368548383388</c:v>
                </c:pt>
                <c:pt idx="32">
                  <c:v>66.450927825766655</c:v>
                </c:pt>
                <c:pt idx="33">
                  <c:v>67.084952986697218</c:v>
                </c:pt>
                <c:pt idx="34">
                  <c:v>66.812834709861434</c:v>
                </c:pt>
                <c:pt idx="35">
                  <c:v>66.722398196201794</c:v>
                </c:pt>
                <c:pt idx="36">
                  <c:v>68.465134410394469</c:v>
                </c:pt>
                <c:pt idx="37">
                  <c:v>68.311049150669845</c:v>
                </c:pt>
                <c:pt idx="38">
                  <c:v>67.097171635713977</c:v>
                </c:pt>
                <c:pt idx="39">
                  <c:v>66.068700978957622</c:v>
                </c:pt>
                <c:pt idx="40">
                  <c:v>63.22966644986041</c:v>
                </c:pt>
                <c:pt idx="41">
                  <c:v>64.156645987767135</c:v>
                </c:pt>
                <c:pt idx="42">
                  <c:v>66.316790950729171</c:v>
                </c:pt>
                <c:pt idx="43">
                  <c:v>66.586245026271854</c:v>
                </c:pt>
                <c:pt idx="44">
                  <c:v>66.695232549657959</c:v>
                </c:pt>
                <c:pt idx="45">
                  <c:v>67.648104487591866</c:v>
                </c:pt>
                <c:pt idx="46">
                  <c:v>68.966978558158175</c:v>
                </c:pt>
                <c:pt idx="47">
                  <c:v>69.82681620567854</c:v>
                </c:pt>
                <c:pt idx="48">
                  <c:v>70.524385779968583</c:v>
                </c:pt>
                <c:pt idx="49">
                  <c:v>68.880285236062818</c:v>
                </c:pt>
                <c:pt idx="50">
                  <c:v>67.68229566185866</c:v>
                </c:pt>
                <c:pt idx="51">
                  <c:v>67.059583256659565</c:v>
                </c:pt>
                <c:pt idx="52">
                  <c:v>67.034379560099097</c:v>
                </c:pt>
                <c:pt idx="53">
                  <c:v>65.3222497834428</c:v>
                </c:pt>
                <c:pt idx="54">
                  <c:v>64.036387733285693</c:v>
                </c:pt>
                <c:pt idx="55">
                  <c:v>64.986285260709607</c:v>
                </c:pt>
                <c:pt idx="56">
                  <c:v>64.783729468406932</c:v>
                </c:pt>
                <c:pt idx="57">
                  <c:v>65.654101281510918</c:v>
                </c:pt>
                <c:pt idx="58">
                  <c:v>66.716480993957475</c:v>
                </c:pt>
                <c:pt idx="59">
                  <c:v>63.611274652138924</c:v>
                </c:pt>
                <c:pt idx="60">
                  <c:v>62.983358219455482</c:v>
                </c:pt>
                <c:pt idx="61">
                  <c:v>62.229389708863259</c:v>
                </c:pt>
                <c:pt idx="62">
                  <c:v>62.11024500234889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B42-4323-8CEC-B56016ED7941}"/>
            </c:ext>
          </c:extLst>
        </c:ser>
        <c:ser>
          <c:idx val="1"/>
          <c:order val="1"/>
          <c:tx>
            <c:strRef>
              <c:f>დოლარიზაცია!$D$3</c:f>
              <c:strCache>
                <c:ptCount val="1"/>
                <c:pt idx="0">
                  <c:v>სესხების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დოლარიზაცია!$A$40:$B$102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დოლარიზაცია!$D$40:$D$102</c:f>
              <c:numCache>
                <c:formatCode>0.0</c:formatCode>
                <c:ptCount val="63"/>
                <c:pt idx="0">
                  <c:v>67.580491011719715</c:v>
                </c:pt>
                <c:pt idx="1">
                  <c:v>67.732112087669066</c:v>
                </c:pt>
                <c:pt idx="2">
                  <c:v>67.679279260286293</c:v>
                </c:pt>
                <c:pt idx="3">
                  <c:v>66.987075402988978</c:v>
                </c:pt>
                <c:pt idx="4">
                  <c:v>66.424852519325782</c:v>
                </c:pt>
                <c:pt idx="5">
                  <c:v>66.542857818230971</c:v>
                </c:pt>
                <c:pt idx="6">
                  <c:v>66.410388362379095</c:v>
                </c:pt>
                <c:pt idx="7">
                  <c:v>65.569603204827203</c:v>
                </c:pt>
                <c:pt idx="8">
                  <c:v>65.199570157943924</c:v>
                </c:pt>
                <c:pt idx="9">
                  <c:v>64.647861560192254</c:v>
                </c:pt>
                <c:pt idx="10">
                  <c:v>64.168156426563286</c:v>
                </c:pt>
                <c:pt idx="11">
                  <c:v>62.85790538699051</c:v>
                </c:pt>
                <c:pt idx="12">
                  <c:v>62.31</c:v>
                </c:pt>
                <c:pt idx="13">
                  <c:v>61.09</c:v>
                </c:pt>
                <c:pt idx="14">
                  <c:v>60.86</c:v>
                </c:pt>
                <c:pt idx="15">
                  <c:v>61.87</c:v>
                </c:pt>
                <c:pt idx="16">
                  <c:v>61.25</c:v>
                </c:pt>
                <c:pt idx="17">
                  <c:v>61.59</c:v>
                </c:pt>
                <c:pt idx="18">
                  <c:v>61.15</c:v>
                </c:pt>
                <c:pt idx="19">
                  <c:v>59.81</c:v>
                </c:pt>
                <c:pt idx="20">
                  <c:v>60.34</c:v>
                </c:pt>
                <c:pt idx="21">
                  <c:v>59.5</c:v>
                </c:pt>
                <c:pt idx="22">
                  <c:v>60.067934506232632</c:v>
                </c:pt>
                <c:pt idx="23">
                  <c:v>59.84</c:v>
                </c:pt>
                <c:pt idx="24">
                  <c:v>60.807309492625272</c:v>
                </c:pt>
                <c:pt idx="25">
                  <c:v>62.903663959552034</c:v>
                </c:pt>
                <c:pt idx="26">
                  <c:v>63.712669969027743</c:v>
                </c:pt>
                <c:pt idx="27">
                  <c:v>64.159935747187063</c:v>
                </c:pt>
                <c:pt idx="28">
                  <c:v>64.642698274908312</c:v>
                </c:pt>
                <c:pt idx="29">
                  <c:v>64.553453723259608</c:v>
                </c:pt>
                <c:pt idx="30">
                  <c:v>63.611720744689094</c:v>
                </c:pt>
                <c:pt idx="31">
                  <c:v>63.665922963168285</c:v>
                </c:pt>
                <c:pt idx="32">
                  <c:v>63.87017626390098</c:v>
                </c:pt>
                <c:pt idx="33">
                  <c:v>64.055526442519209</c:v>
                </c:pt>
                <c:pt idx="34">
                  <c:v>64.271181560371275</c:v>
                </c:pt>
                <c:pt idx="35">
                  <c:v>64.764457687294978</c:v>
                </c:pt>
                <c:pt idx="36">
                  <c:v>64.51963104602487</c:v>
                </c:pt>
                <c:pt idx="37">
                  <c:v>65.806032183888874</c:v>
                </c:pt>
                <c:pt idx="38">
                  <c:v>66.001562193960055</c:v>
                </c:pt>
                <c:pt idx="39">
                  <c:v>64.96966381270343</c:v>
                </c:pt>
                <c:pt idx="40">
                  <c:v>63.880499986666237</c:v>
                </c:pt>
                <c:pt idx="41">
                  <c:v>63.144677307998052</c:v>
                </c:pt>
                <c:pt idx="42">
                  <c:v>65.387292113352828</c:v>
                </c:pt>
                <c:pt idx="43">
                  <c:v>64.912421580229875</c:v>
                </c:pt>
                <c:pt idx="44">
                  <c:v>64.110249793945059</c:v>
                </c:pt>
                <c:pt idx="45">
                  <c:v>63.379344468701618</c:v>
                </c:pt>
                <c:pt idx="46">
                  <c:v>63.728061577691896</c:v>
                </c:pt>
                <c:pt idx="47">
                  <c:v>64.618702130579251</c:v>
                </c:pt>
                <c:pt idx="48">
                  <c:v>65.366380830848726</c:v>
                </c:pt>
                <c:pt idx="49">
                  <c:v>65.267910122072735</c:v>
                </c:pt>
                <c:pt idx="50">
                  <c:v>63.598747047965567</c:v>
                </c:pt>
                <c:pt idx="51">
                  <c:v>60.834185514475969</c:v>
                </c:pt>
                <c:pt idx="52">
                  <c:v>60.267885661008606</c:v>
                </c:pt>
                <c:pt idx="53">
                  <c:v>59.78345662969047</c:v>
                </c:pt>
                <c:pt idx="54">
                  <c:v>58.881689519476843</c:v>
                </c:pt>
                <c:pt idx="55">
                  <c:v>58.130125266357716</c:v>
                </c:pt>
                <c:pt idx="56">
                  <c:v>58.082949775275395</c:v>
                </c:pt>
                <c:pt idx="57">
                  <c:v>57.440796817341742</c:v>
                </c:pt>
                <c:pt idx="58">
                  <c:v>58.284975515630364</c:v>
                </c:pt>
                <c:pt idx="59">
                  <c:v>59.198913488076791</c:v>
                </c:pt>
                <c:pt idx="60">
                  <c:v>56.982123880470049</c:v>
                </c:pt>
                <c:pt idx="61">
                  <c:v>56.213043905786087</c:v>
                </c:pt>
                <c:pt idx="62">
                  <c:v>55.660350456875285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B42-4323-8CEC-B56016ED7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011456"/>
        <c:axId val="131048576"/>
      </c:lineChart>
      <c:catAx>
        <c:axId val="10901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048576"/>
        <c:crosses val="autoZero"/>
        <c:auto val="1"/>
        <c:lblAlgn val="ctr"/>
        <c:lblOffset val="100"/>
        <c:tickLblSkip val="1"/>
        <c:noMultiLvlLbl val="0"/>
      </c:catAx>
      <c:valAx>
        <c:axId val="131048576"/>
        <c:scaling>
          <c:orientation val="minMax"/>
          <c:min val="5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9011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62386725245929E-2"/>
          <c:y val="1.8548947339029429E-2"/>
          <c:w val="0.9217224293244336"/>
          <c:h val="0.75075738851029272"/>
        </c:manualLayout>
      </c:layout>
      <c:lineChart>
        <c:grouping val="standard"/>
        <c:varyColors val="0"/>
        <c:ser>
          <c:idx val="0"/>
          <c:order val="0"/>
          <c:tx>
            <c:strRef>
              <c:f>'ფასების ცვლილება'!$D$4</c:f>
              <c:strCache>
                <c:ptCount val="1"/>
                <c:pt idx="0">
                  <c:v>სამომხმარებლო ფასების ინდექსი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'ფასების ცვლილება'!$B$150:$C$200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 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'ფასების ცვლილება'!$D$150:$D$200</c:f>
              <c:numCache>
                <c:formatCode>0.0</c:formatCode>
                <c:ptCount val="51"/>
                <c:pt idx="0">
                  <c:v>110.2043</c:v>
                </c:pt>
                <c:pt idx="1">
                  <c:v>110.4513</c:v>
                </c:pt>
                <c:pt idx="2">
                  <c:v>110.33759999999999</c:v>
                </c:pt>
                <c:pt idx="3">
                  <c:v>110.6733</c:v>
                </c:pt>
                <c:pt idx="4">
                  <c:v>110.3755</c:v>
                </c:pt>
                <c:pt idx="5">
                  <c:v>109.3276</c:v>
                </c:pt>
                <c:pt idx="6">
                  <c:v>108.7133</c:v>
                </c:pt>
                <c:pt idx="7">
                  <c:v>109.25660000000001</c:v>
                </c:pt>
                <c:pt idx="8">
                  <c:v>110.59</c:v>
                </c:pt>
                <c:pt idx="9">
                  <c:v>110.8822</c:v>
                </c:pt>
                <c:pt idx="10">
                  <c:v>110.72969999999999</c:v>
                </c:pt>
                <c:pt idx="11">
                  <c:v>111.4676</c:v>
                </c:pt>
                <c:pt idx="12">
                  <c:v>111.7403</c:v>
                </c:pt>
                <c:pt idx="13">
                  <c:v>111.8569</c:v>
                </c:pt>
                <c:pt idx="14">
                  <c:v>113.1635</c:v>
                </c:pt>
                <c:pt idx="15">
                  <c:v>113.4584</c:v>
                </c:pt>
                <c:pt idx="16">
                  <c:v>114.1939</c:v>
                </c:pt>
                <c:pt idx="17">
                  <c:v>114.2188</c:v>
                </c:pt>
                <c:pt idx="18">
                  <c:v>113.99079999999999</c:v>
                </c:pt>
                <c:pt idx="19">
                  <c:v>115.1259</c:v>
                </c:pt>
                <c:pt idx="20">
                  <c:v>116.3593</c:v>
                </c:pt>
                <c:pt idx="21">
                  <c:v>117.3078</c:v>
                </c:pt>
                <c:pt idx="22">
                  <c:v>117.6545</c:v>
                </c:pt>
                <c:pt idx="23">
                  <c:v>116.9066</c:v>
                </c:pt>
                <c:pt idx="24">
                  <c:v>117.965</c:v>
                </c:pt>
                <c:pt idx="25">
                  <c:v>118.0924</c:v>
                </c:pt>
                <c:pt idx="26">
                  <c:v>117.75960000000001</c:v>
                </c:pt>
                <c:pt idx="27">
                  <c:v>117.04219999999999</c:v>
                </c:pt>
                <c:pt idx="28">
                  <c:v>116.5609</c:v>
                </c:pt>
                <c:pt idx="29">
                  <c:v>115.52290000000001</c:v>
                </c:pt>
                <c:pt idx="30">
                  <c:v>115.71510000000001</c:v>
                </c:pt>
                <c:pt idx="31">
                  <c:v>116.187</c:v>
                </c:pt>
                <c:pt idx="32">
                  <c:v>116.4941</c:v>
                </c:pt>
                <c:pt idx="33">
                  <c:v>117.1298</c:v>
                </c:pt>
                <c:pt idx="34">
                  <c:v>117.8355</c:v>
                </c:pt>
                <c:pt idx="35">
                  <c:v>119.0483</c:v>
                </c:pt>
                <c:pt idx="36">
                  <c:v>122.5371</c:v>
                </c:pt>
                <c:pt idx="37">
                  <c:v>124.6311</c:v>
                </c:pt>
                <c:pt idx="38">
                  <c:v>124.0624</c:v>
                </c:pt>
                <c:pt idx="39">
                  <c:v>124.19889999999999</c:v>
                </c:pt>
                <c:pt idx="40">
                  <c:v>124.2024</c:v>
                </c:pt>
                <c:pt idx="41">
                  <c:v>123.7183</c:v>
                </c:pt>
                <c:pt idx="42">
                  <c:v>122.6044</c:v>
                </c:pt>
                <c:pt idx="43">
                  <c:v>122.8492</c:v>
                </c:pt>
                <c:pt idx="44">
                  <c:v>123.679</c:v>
                </c:pt>
                <c:pt idx="45">
                  <c:v>124.6414</c:v>
                </c:pt>
                <c:pt idx="46">
                  <c:v>126.0021</c:v>
                </c:pt>
                <c:pt idx="47">
                  <c:v>127.044</c:v>
                </c:pt>
                <c:pt idx="48">
                  <c:v>127.8</c:v>
                </c:pt>
                <c:pt idx="49">
                  <c:v>128</c:v>
                </c:pt>
                <c:pt idx="50">
                  <c:v>127.6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0D-464B-AA37-AD9D4DF4EFB0}"/>
            </c:ext>
          </c:extLst>
        </c:ser>
        <c:ser>
          <c:idx val="1"/>
          <c:order val="1"/>
          <c:tx>
            <c:strRef>
              <c:f>'ფასების ცვლილება'!$H$4</c:f>
              <c:strCache>
                <c:ptCount val="1"/>
                <c:pt idx="0">
                  <c:v>მშპ-ს დეფლატორი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'ფასების ცვლილება'!$B$150:$C$200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 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'ფასების ცვლილება'!$H$150:$H$200</c:f>
              <c:numCache>
                <c:formatCode>0.0</c:formatCode>
                <c:ptCount val="51"/>
                <c:pt idx="0">
                  <c:v>114.21520646286281</c:v>
                </c:pt>
                <c:pt idx="1">
                  <c:v>113.98200653677489</c:v>
                </c:pt>
                <c:pt idx="2">
                  <c:v>112.07027195759069</c:v>
                </c:pt>
                <c:pt idx="3">
                  <c:v>109.87659031552862</c:v>
                </c:pt>
                <c:pt idx="4">
                  <c:v>109.95433459959953</c:v>
                </c:pt>
                <c:pt idx="5">
                  <c:v>110.12121176445811</c:v>
                </c:pt>
                <c:pt idx="6">
                  <c:v>114.08967852912401</c:v>
                </c:pt>
                <c:pt idx="7">
                  <c:v>113.94111374133927</c:v>
                </c:pt>
                <c:pt idx="8">
                  <c:v>114.04488230146292</c:v>
                </c:pt>
                <c:pt idx="9">
                  <c:v>114.85888179232575</c:v>
                </c:pt>
                <c:pt idx="10">
                  <c:v>114.10707003750728</c:v>
                </c:pt>
                <c:pt idx="11">
                  <c:v>116.601766417711</c:v>
                </c:pt>
                <c:pt idx="12">
                  <c:v>117.7636090527361</c:v>
                </c:pt>
                <c:pt idx="13">
                  <c:v>118.77</c:v>
                </c:pt>
                <c:pt idx="14">
                  <c:v>118.324049541482</c:v>
                </c:pt>
                <c:pt idx="15">
                  <c:v>115.00277951912901</c:v>
                </c:pt>
                <c:pt idx="16">
                  <c:v>115.555438405369</c:v>
                </c:pt>
                <c:pt idx="17">
                  <c:v>116.575907753904</c:v>
                </c:pt>
                <c:pt idx="18">
                  <c:v>120.26782399249542</c:v>
                </c:pt>
                <c:pt idx="19">
                  <c:v>121</c:v>
                </c:pt>
                <c:pt idx="20">
                  <c:v>121.70900047970584</c:v>
                </c:pt>
                <c:pt idx="21">
                  <c:v>122.79265356599429</c:v>
                </c:pt>
                <c:pt idx="22">
                  <c:v>122.91926217579162</c:v>
                </c:pt>
                <c:pt idx="23">
                  <c:v>122.77878331187921</c:v>
                </c:pt>
                <c:pt idx="24">
                  <c:v>124.26653654093676</c:v>
                </c:pt>
                <c:pt idx="25">
                  <c:v>124.29560749928979</c:v>
                </c:pt>
                <c:pt idx="26">
                  <c:v>121.46787450031171</c:v>
                </c:pt>
                <c:pt idx="27">
                  <c:v>118.00170101626802</c:v>
                </c:pt>
                <c:pt idx="28">
                  <c:v>113.26606281785291</c:v>
                </c:pt>
                <c:pt idx="29">
                  <c:v>113.74260255304279</c:v>
                </c:pt>
                <c:pt idx="30">
                  <c:v>119.27948156040576</c:v>
                </c:pt>
                <c:pt idx="31">
                  <c:v>119.06213265924042</c:v>
                </c:pt>
                <c:pt idx="32">
                  <c:v>121.48654245468778</c:v>
                </c:pt>
                <c:pt idx="33">
                  <c:v>122.92246013722826</c:v>
                </c:pt>
                <c:pt idx="34">
                  <c:v>124.68764443037774</c:v>
                </c:pt>
                <c:pt idx="35">
                  <c:v>126.17012633411898</c:v>
                </c:pt>
                <c:pt idx="36">
                  <c:v>131.76768144014952</c:v>
                </c:pt>
                <c:pt idx="37">
                  <c:v>130.4392619457735</c:v>
                </c:pt>
                <c:pt idx="38">
                  <c:v>128.66730988320745</c:v>
                </c:pt>
                <c:pt idx="39">
                  <c:v>125.38716154193609</c:v>
                </c:pt>
                <c:pt idx="40">
                  <c:v>120.28788550960452</c:v>
                </c:pt>
                <c:pt idx="41">
                  <c:v>123.10332627982199</c:v>
                </c:pt>
                <c:pt idx="42">
                  <c:v>127.10615792818764</c:v>
                </c:pt>
                <c:pt idx="43">
                  <c:v>126.07203581287737</c:v>
                </c:pt>
                <c:pt idx="44">
                  <c:v>129.98466464427057</c:v>
                </c:pt>
                <c:pt idx="45">
                  <c:v>131.13326944174136</c:v>
                </c:pt>
                <c:pt idx="46">
                  <c:v>133.0698348100523</c:v>
                </c:pt>
                <c:pt idx="47">
                  <c:v>133.66893037505284</c:v>
                </c:pt>
                <c:pt idx="48">
                  <c:v>138.19869895671911</c:v>
                </c:pt>
                <c:pt idx="49">
                  <c:v>135.50092588889515</c:v>
                </c:pt>
                <c:pt idx="50">
                  <c:v>134.30389710434812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B0D-464B-AA37-AD9D4DF4EFB0}"/>
            </c:ext>
          </c:extLst>
        </c:ser>
        <c:ser>
          <c:idx val="2"/>
          <c:order val="2"/>
          <c:tx>
            <c:strRef>
              <c:f>'ფასების ცვლილება'!$J$4</c:f>
              <c:strCache>
                <c:ptCount val="1"/>
                <c:pt idx="0">
                  <c:v>სამრეწველო ფასების ინდექსი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'ფასების ცვლილება'!$B$150:$C$200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 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'ფასების ცვლილება'!$J$150:$J$200</c:f>
              <c:numCache>
                <c:formatCode>0.0</c:formatCode>
                <c:ptCount val="51"/>
                <c:pt idx="0">
                  <c:v>113.7754</c:v>
                </c:pt>
                <c:pt idx="1">
                  <c:v>114.6075</c:v>
                </c:pt>
                <c:pt idx="2">
                  <c:v>113.9179</c:v>
                </c:pt>
                <c:pt idx="3">
                  <c:v>114.84950000000001</c:v>
                </c:pt>
                <c:pt idx="4">
                  <c:v>115.539</c:v>
                </c:pt>
                <c:pt idx="5">
                  <c:v>115.7411</c:v>
                </c:pt>
                <c:pt idx="6">
                  <c:v>115.6892</c:v>
                </c:pt>
                <c:pt idx="7">
                  <c:v>115.3623</c:v>
                </c:pt>
                <c:pt idx="8">
                  <c:v>116.9592</c:v>
                </c:pt>
                <c:pt idx="9">
                  <c:v>116.4863</c:v>
                </c:pt>
                <c:pt idx="10">
                  <c:v>115.5997</c:v>
                </c:pt>
                <c:pt idx="11">
                  <c:v>118.3682</c:v>
                </c:pt>
                <c:pt idx="12">
                  <c:v>119.2745</c:v>
                </c:pt>
                <c:pt idx="13">
                  <c:v>120.8447</c:v>
                </c:pt>
                <c:pt idx="14">
                  <c:v>122.0791</c:v>
                </c:pt>
                <c:pt idx="15">
                  <c:v>124.8629</c:v>
                </c:pt>
                <c:pt idx="16">
                  <c:v>125.88720000000001</c:v>
                </c:pt>
                <c:pt idx="17">
                  <c:v>127.566</c:v>
                </c:pt>
                <c:pt idx="18">
                  <c:v>124.6669</c:v>
                </c:pt>
                <c:pt idx="19">
                  <c:v>126.0667</c:v>
                </c:pt>
                <c:pt idx="20">
                  <c:v>124.4573</c:v>
                </c:pt>
                <c:pt idx="21">
                  <c:v>126.14109999999999</c:v>
                </c:pt>
                <c:pt idx="22">
                  <c:v>125.1069</c:v>
                </c:pt>
                <c:pt idx="23">
                  <c:v>123.9414</c:v>
                </c:pt>
                <c:pt idx="24">
                  <c:v>124.14830000000001</c:v>
                </c:pt>
                <c:pt idx="25">
                  <c:v>125.5206</c:v>
                </c:pt>
                <c:pt idx="26">
                  <c:v>124.3554</c:v>
                </c:pt>
                <c:pt idx="27">
                  <c:v>122.9153</c:v>
                </c:pt>
                <c:pt idx="28">
                  <c:v>122.4203</c:v>
                </c:pt>
                <c:pt idx="29">
                  <c:v>119.9153</c:v>
                </c:pt>
                <c:pt idx="30">
                  <c:v>121.7522</c:v>
                </c:pt>
                <c:pt idx="31">
                  <c:v>121.8002</c:v>
                </c:pt>
                <c:pt idx="32">
                  <c:v>122.09990000000001</c:v>
                </c:pt>
                <c:pt idx="33">
                  <c:v>123.6895</c:v>
                </c:pt>
                <c:pt idx="34">
                  <c:v>127.17700000000001</c:v>
                </c:pt>
                <c:pt idx="35">
                  <c:v>133.2287</c:v>
                </c:pt>
                <c:pt idx="36">
                  <c:v>136.26678864443429</c:v>
                </c:pt>
                <c:pt idx="37">
                  <c:v>137.58898853425097</c:v>
                </c:pt>
                <c:pt idx="38">
                  <c:v>135.66508869457593</c:v>
                </c:pt>
                <c:pt idx="39">
                  <c:v>133.9573</c:v>
                </c:pt>
                <c:pt idx="40">
                  <c:v>133.9597</c:v>
                </c:pt>
                <c:pt idx="41">
                  <c:v>134.6345</c:v>
                </c:pt>
                <c:pt idx="42">
                  <c:v>134.83170000000001</c:v>
                </c:pt>
                <c:pt idx="43">
                  <c:v>135.85900000000001</c:v>
                </c:pt>
                <c:pt idx="44">
                  <c:v>138.51990000000001</c:v>
                </c:pt>
                <c:pt idx="45">
                  <c:v>140.09059999999999</c:v>
                </c:pt>
                <c:pt idx="46">
                  <c:v>146.08269999999999</c:v>
                </c:pt>
                <c:pt idx="47">
                  <c:v>144.87198792733435</c:v>
                </c:pt>
                <c:pt idx="48">
                  <c:v>147.13848773845936</c:v>
                </c:pt>
                <c:pt idx="49">
                  <c:v>145.88318784306767</c:v>
                </c:pt>
                <c:pt idx="50">
                  <c:v>144.54818795431771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0D-464B-AA37-AD9D4DF4E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247680"/>
        <c:axId val="97076928"/>
      </c:lineChart>
      <c:catAx>
        <c:axId val="10624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97076928"/>
        <c:crosses val="autoZero"/>
        <c:auto val="1"/>
        <c:lblAlgn val="ctr"/>
        <c:lblOffset val="100"/>
        <c:noMultiLvlLbl val="0"/>
      </c:catAx>
      <c:valAx>
        <c:axId val="97076928"/>
        <c:scaling>
          <c:orientation val="minMax"/>
          <c:max val="16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6247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0360484726643209"/>
          <c:w val="0.9957955015641109"/>
          <c:h val="9.6395210872613532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4.8611111111111112E-2"/>
          <c:w val="0"/>
          <c:h val="0.795138888888888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42"/>
              <c:pt idx="0">
                <c:v>85.624994868752097</c:v>
              </c:pt>
              <c:pt idx="1">
                <c:v>81.947138494554196</c:v>
              </c:pt>
              <c:pt idx="2">
                <c:v>83.317505458788304</c:v>
              </c:pt>
              <c:pt idx="3">
                <c:v>83.782361091918503</c:v>
              </c:pt>
              <c:pt idx="4">
                <c:v>83.6822389368714</c:v>
              </c:pt>
              <c:pt idx="5">
                <c:v>82.423356279317701</c:v>
              </c:pt>
              <c:pt idx="6">
                <c:v>81.337655537683602</c:v>
              </c:pt>
              <c:pt idx="7">
                <c:v>78.402564076242001</c:v>
              </c:pt>
              <c:pt idx="8">
                <c:v>78.018751762382806</c:v>
              </c:pt>
              <c:pt idx="9">
                <c:v>78.112854870067906</c:v>
              </c:pt>
              <c:pt idx="10">
                <c:v>76.801207920468201</c:v>
              </c:pt>
              <c:pt idx="11">
                <c:v>74.472049503406097</c:v>
              </c:pt>
              <c:pt idx="12">
                <c:v>75.766577496982194</c:v>
              </c:pt>
              <c:pt idx="13">
                <c:v>76.461851417039497</c:v>
              </c:pt>
              <c:pt idx="14">
                <c:v>77.213734543752494</c:v>
              </c:pt>
              <c:pt idx="15">
                <c:v>77.333114139652594</c:v>
              </c:pt>
              <c:pt idx="16">
                <c:v>77.389430214743996</c:v>
              </c:pt>
              <c:pt idx="17">
                <c:v>74.661593802850106</c:v>
              </c:pt>
              <c:pt idx="18">
                <c:v>75.392458403812</c:v>
              </c:pt>
              <c:pt idx="19">
                <c:v>73.8729251254898</c:v>
              </c:pt>
              <c:pt idx="20">
                <c:v>73.782056089716505</c:v>
              </c:pt>
              <c:pt idx="21">
                <c:v>73.283555926465496</c:v>
              </c:pt>
              <c:pt idx="22">
                <c:v>71.225216483217693</c:v>
              </c:pt>
              <c:pt idx="23">
                <c:v>71.837065507259496</c:v>
              </c:pt>
              <c:pt idx="24">
                <c:v>70.892715508247505</c:v>
              </c:pt>
              <c:pt idx="25">
                <c:v>71.798622989041903</c:v>
              </c:pt>
              <c:pt idx="26">
                <c:v>71.0098233860693</c:v>
              </c:pt>
              <c:pt idx="27">
                <c:v>70.7574739267979</c:v>
              </c:pt>
              <c:pt idx="28">
                <c:v>69.852549508421006</c:v>
              </c:pt>
              <c:pt idx="29">
                <c:v>66.623307691749403</c:v>
              </c:pt>
              <c:pt idx="30">
                <c:v>68.309382681777095</c:v>
              </c:pt>
              <c:pt idx="31">
                <c:v>69.274490088513105</c:v>
              </c:pt>
              <c:pt idx="32">
                <c:v>69.902853262360793</c:v>
              </c:pt>
              <c:pt idx="33">
                <c:v>71.402418943105005</c:v>
              </c:pt>
              <c:pt idx="34">
                <c:v>71.958209897194806</c:v>
              </c:pt>
              <c:pt idx="35">
                <c:v>69.638526791912199</c:v>
              </c:pt>
              <c:pt idx="36">
                <c:v>70.040486450284007</c:v>
              </c:pt>
              <c:pt idx="37">
                <c:v>71.947342144565397</c:v>
              </c:pt>
              <c:pt idx="38">
                <c:v>68.713794899992607</c:v>
              </c:pt>
              <c:pt idx="39">
                <c:v>67.864583753256397</c:v>
              </c:pt>
              <c:pt idx="40">
                <c:v>66.863423654320499</c:v>
              </c:pt>
              <c:pt idx="41">
                <c:v>67.043814293789197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E4-4D06-AC24-FDF463575945}"/>
            </c:ext>
          </c:extLst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42"/>
              <c:pt idx="0">
                <c:v>53.000878482876203</c:v>
              </c:pt>
              <c:pt idx="1">
                <c:v>50.351485317177101</c:v>
              </c:pt>
              <c:pt idx="2">
                <c:v>51.1426339820961</c:v>
              </c:pt>
              <c:pt idx="3">
                <c:v>50.888948279389901</c:v>
              </c:pt>
              <c:pt idx="4">
                <c:v>51.906447054934503</c:v>
              </c:pt>
              <c:pt idx="5">
                <c:v>50.037775875495001</c:v>
              </c:pt>
              <c:pt idx="6">
                <c:v>50.542825453144403</c:v>
              </c:pt>
              <c:pt idx="7">
                <c:v>47.247699766016503</c:v>
              </c:pt>
              <c:pt idx="8">
                <c:v>46.343706888848502</c:v>
              </c:pt>
              <c:pt idx="9">
                <c:v>47.027781932751097</c:v>
              </c:pt>
              <c:pt idx="10">
                <c:v>46.6597061902769</c:v>
              </c:pt>
              <c:pt idx="11">
                <c:v>44.322845570242599</c:v>
              </c:pt>
              <c:pt idx="12">
                <c:v>45.441942412657802</c:v>
              </c:pt>
              <c:pt idx="13">
                <c:v>45.467040729342401</c:v>
              </c:pt>
              <c:pt idx="14">
                <c:v>45.911843402402504</c:v>
              </c:pt>
              <c:pt idx="15">
                <c:v>46.233326615518699</c:v>
              </c:pt>
              <c:pt idx="16">
                <c:v>46.989075928032896</c:v>
              </c:pt>
              <c:pt idx="17">
                <c:v>45.589927004705103</c:v>
              </c:pt>
              <c:pt idx="18">
                <c:v>45.709344280610701</c:v>
              </c:pt>
              <c:pt idx="19">
                <c:v>45.403052823061302</c:v>
              </c:pt>
              <c:pt idx="20">
                <c:v>45.8935404861611</c:v>
              </c:pt>
              <c:pt idx="21">
                <c:v>45.943235813814397</c:v>
              </c:pt>
              <c:pt idx="22">
                <c:v>45.711285852318198</c:v>
              </c:pt>
              <c:pt idx="23">
                <c:v>44.359282727537902</c:v>
              </c:pt>
              <c:pt idx="24">
                <c:v>46.037712754367398</c:v>
              </c:pt>
              <c:pt idx="25">
                <c:v>46.786808471420699</c:v>
              </c:pt>
              <c:pt idx="26">
                <c:v>45.998187676514</c:v>
              </c:pt>
              <c:pt idx="27">
                <c:v>47.531494081241</c:v>
              </c:pt>
              <c:pt idx="28">
                <c:v>46.993622092833697</c:v>
              </c:pt>
              <c:pt idx="29">
                <c:v>45.448017633780502</c:v>
              </c:pt>
              <c:pt idx="30">
                <c:v>46.481859700679401</c:v>
              </c:pt>
              <c:pt idx="31">
                <c:v>47.429863959118599</c:v>
              </c:pt>
              <c:pt idx="32">
                <c:v>47.726478844026701</c:v>
              </c:pt>
              <c:pt idx="33">
                <c:v>49.450321941599597</c:v>
              </c:pt>
              <c:pt idx="34">
                <c:v>50.7722567434976</c:v>
              </c:pt>
              <c:pt idx="35">
                <c:v>48.219060521759502</c:v>
              </c:pt>
              <c:pt idx="36">
                <c:v>50.1091041278397</c:v>
              </c:pt>
              <c:pt idx="37">
                <c:v>52.206868760230897</c:v>
              </c:pt>
              <c:pt idx="38">
                <c:v>49.277684688393599</c:v>
              </c:pt>
              <c:pt idx="39">
                <c:v>49.420655399013597</c:v>
              </c:pt>
              <c:pt idx="40">
                <c:v>48.498345868371501</c:v>
              </c:pt>
              <c:pt idx="41">
                <c:v>49.548555566727899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E4-4D06-AC24-FDF463575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249728"/>
        <c:axId val="97079232"/>
      </c:lineChart>
      <c:catAx>
        <c:axId val="1062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079232"/>
        <c:crosses val="autoZero"/>
        <c:auto val="1"/>
        <c:lblAlgn val="ctr"/>
        <c:lblOffset val="100"/>
        <c:noMultiLvlLbl val="0"/>
      </c:catAx>
      <c:valAx>
        <c:axId val="9707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249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02259808218681E-2"/>
          <c:y val="2.7443355294873854E-2"/>
          <c:w val="0.85753826509732034"/>
          <c:h val="0.81094773867552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'ფულის მასა მშპ-სთან'!$B$3</c:f>
              <c:strCache>
                <c:ptCount val="1"/>
                <c:pt idx="0">
                  <c:v>სარეზერვო ფული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'ფულის მასა მშპ-სთან'!$A$56:$A$75</c:f>
              <c:strCache>
                <c:ptCount val="20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</c:strCache>
            </c:strRef>
          </c:cat>
          <c:val>
            <c:numRef>
              <c:f>'ფულის მასა მშპ-სთან'!$B$56:$B$75</c:f>
              <c:numCache>
                <c:formatCode>#,##0</c:formatCode>
                <c:ptCount val="20"/>
                <c:pt idx="0">
                  <c:v>2972028.9867248004</c:v>
                </c:pt>
                <c:pt idx="1">
                  <c:v>3184262.2756686001</c:v>
                </c:pt>
                <c:pt idx="2">
                  <c:v>3655478.7689541001</c:v>
                </c:pt>
                <c:pt idx="3">
                  <c:v>3989083.3168152003</c:v>
                </c:pt>
                <c:pt idx="4">
                  <c:v>3659706.2185797999</c:v>
                </c:pt>
                <c:pt idx="5">
                  <c:v>3846993.6555323997</c:v>
                </c:pt>
                <c:pt idx="6">
                  <c:v>4056513.1105140001</c:v>
                </c:pt>
                <c:pt idx="7">
                  <c:v>4501009.9203820992</c:v>
                </c:pt>
                <c:pt idx="8">
                  <c:v>4169036.0363167999</c:v>
                </c:pt>
                <c:pt idx="9">
                  <c:v>4505863.7911838992</c:v>
                </c:pt>
                <c:pt idx="10">
                  <c:v>4907397.4125000006</c:v>
                </c:pt>
                <c:pt idx="11">
                  <c:v>4948158.1463700002</c:v>
                </c:pt>
                <c:pt idx="12">
                  <c:v>4553776.6837299997</c:v>
                </c:pt>
                <c:pt idx="13">
                  <c:v>5343112.2513999986</c:v>
                </c:pt>
                <c:pt idx="14">
                  <c:v>5782125.9915389</c:v>
                </c:pt>
                <c:pt idx="15">
                  <c:v>6332535.4768037992</c:v>
                </c:pt>
                <c:pt idx="16">
                  <c:v>6056015.1594399996</c:v>
                </c:pt>
                <c:pt idx="17">
                  <c:v>6238062.9948794004</c:v>
                </c:pt>
                <c:pt idx="18">
                  <c:v>6683210.8725922992</c:v>
                </c:pt>
                <c:pt idx="19">
                  <c:v>6842923.372560001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D-4B01-888C-21E72FD5F0F5}"/>
            </c:ext>
          </c:extLst>
        </c:ser>
        <c:ser>
          <c:idx val="1"/>
          <c:order val="1"/>
          <c:tx>
            <c:strRef>
              <c:f>'ფულის მასა მშპ-სთან'!$C$3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'ფულის მასა მშპ-სთან'!$A$56:$A$75</c:f>
              <c:strCache>
                <c:ptCount val="20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</c:strCache>
            </c:strRef>
          </c:cat>
          <c:val>
            <c:numRef>
              <c:f>'ფულის მასა მშპ-სთან'!$C$56:$C$75</c:f>
              <c:numCache>
                <c:formatCode>#,##0</c:formatCode>
                <c:ptCount val="20"/>
                <c:pt idx="0">
                  <c:v>7959105.6874937275</c:v>
                </c:pt>
                <c:pt idx="1">
                  <c:v>8354699.1489352733</c:v>
                </c:pt>
                <c:pt idx="2">
                  <c:v>8953801.4767218512</c:v>
                </c:pt>
                <c:pt idx="3">
                  <c:v>9836618.6010223571</c:v>
                </c:pt>
                <c:pt idx="4">
                  <c:v>9555304.9519267827</c:v>
                </c:pt>
                <c:pt idx="5">
                  <c:v>10130909.316193674</c:v>
                </c:pt>
                <c:pt idx="6">
                  <c:v>10516743.129054368</c:v>
                </c:pt>
                <c:pt idx="7">
                  <c:v>11189835.90635073</c:v>
                </c:pt>
                <c:pt idx="8">
                  <c:v>11581239.857214106</c:v>
                </c:pt>
                <c:pt idx="9">
                  <c:v>11792213.073079115</c:v>
                </c:pt>
                <c:pt idx="10">
                  <c:v>13124203.994556673</c:v>
                </c:pt>
                <c:pt idx="11">
                  <c:v>13343921.267807074</c:v>
                </c:pt>
                <c:pt idx="12">
                  <c:v>12936581.332097482</c:v>
                </c:pt>
                <c:pt idx="13">
                  <c:v>13300944.539101783</c:v>
                </c:pt>
                <c:pt idx="14">
                  <c:v>14309304.720845263</c:v>
                </c:pt>
                <c:pt idx="15">
                  <c:v>16045200.009512326</c:v>
                </c:pt>
                <c:pt idx="16">
                  <c:v>15132806.692172408</c:v>
                </c:pt>
                <c:pt idx="17">
                  <c:v>15550758.15126357</c:v>
                </c:pt>
                <c:pt idx="18">
                  <c:v>16957721.335562054</c:v>
                </c:pt>
                <c:pt idx="19">
                  <c:v>18416278.044341758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DD-4B01-888C-21E72FD5F0F5}"/>
            </c:ext>
          </c:extLst>
        </c:ser>
        <c:ser>
          <c:idx val="2"/>
          <c:order val="2"/>
          <c:tx>
            <c:strRef>
              <c:f>'ფულის მასა მშპ-სთან'!$D$3</c:f>
              <c:strCache>
                <c:ptCount val="1"/>
                <c:pt idx="0">
                  <c:v> M2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'ფულის მასა მშპ-სთან'!$A$56:$A$75</c:f>
              <c:strCache>
                <c:ptCount val="20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</c:strCache>
            </c:strRef>
          </c:cat>
          <c:val>
            <c:numRef>
              <c:f>'ფულის მასა მშპ-სთან'!$D$56:$D$75</c:f>
              <c:numCache>
                <c:formatCode>#,##0</c:formatCode>
                <c:ptCount val="20"/>
                <c:pt idx="0">
                  <c:v>3974853.9694832689</c:v>
                </c:pt>
                <c:pt idx="1">
                  <c:v>4349610.9435525881</c:v>
                </c:pt>
                <c:pt idx="2">
                  <c:v>4792587.2104387796</c:v>
                </c:pt>
                <c:pt idx="3">
                  <c:v>5418402.5162175931</c:v>
                </c:pt>
                <c:pt idx="4">
                  <c:v>5023280.0770083955</c:v>
                </c:pt>
                <c:pt idx="5">
                  <c:v>5208362.7196087204</c:v>
                </c:pt>
                <c:pt idx="6">
                  <c:v>5481300.0257347338</c:v>
                </c:pt>
                <c:pt idx="7">
                  <c:v>5911309.6916592699</c:v>
                </c:pt>
                <c:pt idx="8">
                  <c:v>5485166.3012330588</c:v>
                </c:pt>
                <c:pt idx="9">
                  <c:v>5658529.9625986367</c:v>
                </c:pt>
                <c:pt idx="10">
                  <c:v>5742839.2662733914</c:v>
                </c:pt>
                <c:pt idx="11">
                  <c:v>5762932.1029139068</c:v>
                </c:pt>
                <c:pt idx="12">
                  <c:v>5481545.6343434649</c:v>
                </c:pt>
                <c:pt idx="13">
                  <c:v>6068029.6222670348</c:v>
                </c:pt>
                <c:pt idx="14">
                  <c:v>6270640.9407582181</c:v>
                </c:pt>
                <c:pt idx="15">
                  <c:v>6505458.3507774957</c:v>
                </c:pt>
                <c:pt idx="16">
                  <c:v>6400054.1563096428</c:v>
                </c:pt>
                <c:pt idx="17">
                  <c:v>6928143.7112382036</c:v>
                </c:pt>
                <c:pt idx="18">
                  <c:v>7645603.1549198274</c:v>
                </c:pt>
                <c:pt idx="19">
                  <c:v>8418147.8333333042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DD-4B01-888C-21E72FD5F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146304"/>
        <c:axId val="97081536"/>
      </c:barChart>
      <c:lineChart>
        <c:grouping val="standard"/>
        <c:varyColors val="0"/>
        <c:ser>
          <c:idx val="3"/>
          <c:order val="3"/>
          <c:tx>
            <c:strRef>
              <c:f>'ფულის მასა მშპ-სთან'!$E$3</c:f>
              <c:strCache>
                <c:ptCount val="1"/>
                <c:pt idx="0">
                  <c:v>სარეზერვო ფული, % მშპ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'ფულის მასა მშპ-სთან'!$A$56:$A$75</c:f>
              <c:strCache>
                <c:ptCount val="20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</c:strCache>
            </c:strRef>
          </c:cat>
          <c:val>
            <c:numRef>
              <c:f>'ფულის მასა მშპ-სთან'!$E$56:$E$75</c:f>
              <c:numCache>
                <c:formatCode>#,##0.0</c:formatCode>
                <c:ptCount val="20"/>
                <c:pt idx="0">
                  <c:v>12.852822334191574</c:v>
                </c:pt>
                <c:pt idx="1">
                  <c:v>12.186536687465372</c:v>
                </c:pt>
                <c:pt idx="2">
                  <c:v>13.365882508817759</c:v>
                </c:pt>
                <c:pt idx="3">
                  <c:v>12.994823381394118</c:v>
                </c:pt>
                <c:pt idx="4">
                  <c:v>14.532845224878271</c:v>
                </c:pt>
                <c:pt idx="5">
                  <c:v>13.415368535677317</c:v>
                </c:pt>
                <c:pt idx="6">
                  <c:v>13.406771965311123</c:v>
                </c:pt>
                <c:pt idx="7">
                  <c:v>13.855058825646124</c:v>
                </c:pt>
                <c:pt idx="8">
                  <c:v>15.121619239082589</c:v>
                </c:pt>
                <c:pt idx="9">
                  <c:v>14.488921201964718</c:v>
                </c:pt>
                <c:pt idx="10">
                  <c:v>14.890653507394816</c:v>
                </c:pt>
                <c:pt idx="11">
                  <c:v>14.080757297934769</c:v>
                </c:pt>
                <c:pt idx="12">
                  <c:v>15.47297056311138</c:v>
                </c:pt>
                <c:pt idx="13">
                  <c:v>16.535713824623851</c:v>
                </c:pt>
                <c:pt idx="14">
                  <c:v>16.522069407111932</c:v>
                </c:pt>
                <c:pt idx="15">
                  <c:v>16.760769041105373</c:v>
                </c:pt>
                <c:pt idx="16">
                  <c:v>18.170694048622003</c:v>
                </c:pt>
                <c:pt idx="17">
                  <c:v>16.958235595646176</c:v>
                </c:pt>
                <c:pt idx="18">
                  <c:v>16.806152878326984</c:v>
                </c:pt>
                <c:pt idx="19">
                  <c:v>17.207779093960049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0DD-4B01-888C-21E72FD5F0F5}"/>
            </c:ext>
          </c:extLst>
        </c:ser>
        <c:ser>
          <c:idx val="4"/>
          <c:order val="4"/>
          <c:tx>
            <c:strRef>
              <c:f>'ფულის მასა მშპ-სთან'!$F$3</c:f>
              <c:strCache>
                <c:ptCount val="1"/>
                <c:pt idx="0">
                  <c:v>M3 % მშპ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'ფულის მასა მშპ-სთან'!$A$56:$A$75</c:f>
              <c:strCache>
                <c:ptCount val="20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</c:strCache>
            </c:strRef>
          </c:cat>
          <c:val>
            <c:numRef>
              <c:f>'ფულის მასა მშპ-სთან'!$F$56:$F$75</c:f>
              <c:numCache>
                <c:formatCode>#,##0.0</c:formatCode>
                <c:ptCount val="20"/>
                <c:pt idx="0">
                  <c:v>34.419910370101277</c:v>
                </c:pt>
                <c:pt idx="1">
                  <c:v>31.974391201760337</c:v>
                </c:pt>
                <c:pt idx="2">
                  <c:v>32.738655073459654</c:v>
                </c:pt>
                <c:pt idx="3">
                  <c:v>32.043733168369748</c:v>
                </c:pt>
                <c:pt idx="4">
                  <c:v>37.94451238677668</c:v>
                </c:pt>
                <c:pt idx="5">
                  <c:v>35.328855269311774</c:v>
                </c:pt>
                <c:pt idx="6">
                  <c:v>34.75782602145194</c:v>
                </c:pt>
                <c:pt idx="7">
                  <c:v>34.444677411120942</c:v>
                </c:pt>
                <c:pt idx="8">
                  <c:v>42.006616856206811</c:v>
                </c:pt>
                <c:pt idx="9">
                  <c:v>37.918688609033524</c:v>
                </c:pt>
                <c:pt idx="10">
                  <c:v>39.823140010124533</c:v>
                </c:pt>
                <c:pt idx="11">
                  <c:v>37.972213340145672</c:v>
                </c:pt>
                <c:pt idx="12">
                  <c:v>43.95633691349208</c:v>
                </c:pt>
                <c:pt idx="13">
                  <c:v>41.163389827371077</c:v>
                </c:pt>
                <c:pt idx="14">
                  <c:v>40.887958185497332</c:v>
                </c:pt>
                <c:pt idx="15">
                  <c:v>42.467964461134599</c:v>
                </c:pt>
                <c:pt idx="16">
                  <c:v>45.405038339737459</c:v>
                </c:pt>
                <c:pt idx="17">
                  <c:v>42.274888957760702</c:v>
                </c:pt>
                <c:pt idx="18">
                  <c:v>42.64328369500916</c:v>
                </c:pt>
                <c:pt idx="19">
                  <c:v>46.311090606502454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0DD-4B01-888C-21E72FD5F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02080"/>
        <c:axId val="97080960"/>
      </c:lineChart>
      <c:catAx>
        <c:axId val="1107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7080960"/>
        <c:crosses val="autoZero"/>
        <c:auto val="1"/>
        <c:lblAlgn val="ctr"/>
        <c:lblOffset val="100"/>
        <c:noMultiLvlLbl val="0"/>
      </c:catAx>
      <c:valAx>
        <c:axId val="970809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 sz="1050"/>
                </a:pPr>
                <a:r>
                  <a:rPr lang="ka-GE" sz="1050"/>
                  <a:t>%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7.8431381518808033E-2"/>
              <c:y val="0.4082995497122493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0702080"/>
        <c:crosses val="autoZero"/>
        <c:crossBetween val="between"/>
      </c:valAx>
      <c:catAx>
        <c:axId val="13014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081536"/>
        <c:crosses val="autoZero"/>
        <c:auto val="1"/>
        <c:lblAlgn val="ctr"/>
        <c:lblOffset val="100"/>
        <c:noMultiLvlLbl val="0"/>
      </c:catAx>
      <c:valAx>
        <c:axId val="970815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0146304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12614149911907E-2"/>
          <c:y val="3.5499663261516774E-2"/>
          <c:w val="0.88622509204362143"/>
          <c:h val="0.75610121315480716"/>
        </c:manualLayout>
      </c:layout>
      <c:areaChart>
        <c:grouping val="standard"/>
        <c:varyColors val="0"/>
        <c:ser>
          <c:idx val="0"/>
          <c:order val="0"/>
          <c:tx>
            <c:strRef>
              <c:f>'მონეტარული აგრეგატები'!$C$4</c:f>
              <c:strCache>
                <c:ptCount val="1"/>
                <c:pt idx="0">
                  <c:v>წმინდა უცხოური აქტივები</c:v>
                </c:pt>
              </c:strCache>
            </c:strRef>
          </c:tx>
          <c:cat>
            <c:multiLvlStrRef>
              <c:f>'მონეტარული აგრეგატები'!$A$209:$B$271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 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 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'მონეტარული აგრეგატები'!$C$209:$C$271</c:f>
              <c:numCache>
                <c:formatCode>#,##0</c:formatCode>
                <c:ptCount val="63"/>
                <c:pt idx="0">
                  <c:v>3884062.2715654005</c:v>
                </c:pt>
                <c:pt idx="1">
                  <c:v>3962030.1788563002</c:v>
                </c:pt>
                <c:pt idx="2">
                  <c:v>4058534.8176989998</c:v>
                </c:pt>
                <c:pt idx="3">
                  <c:v>4088365.2288960996</c:v>
                </c:pt>
                <c:pt idx="4">
                  <c:v>4188081.8199187014</c:v>
                </c:pt>
                <c:pt idx="5">
                  <c:v>4217591.2856141999</c:v>
                </c:pt>
                <c:pt idx="6">
                  <c:v>4335483.9432742</c:v>
                </c:pt>
                <c:pt idx="7">
                  <c:v>4433151.2188912006</c:v>
                </c:pt>
                <c:pt idx="8">
                  <c:v>4506718.0123910001</c:v>
                </c:pt>
                <c:pt idx="9">
                  <c:v>4587429.8853094997</c:v>
                </c:pt>
                <c:pt idx="10">
                  <c:v>4514279.4809881998</c:v>
                </c:pt>
                <c:pt idx="11">
                  <c:v>4317813.3499868996</c:v>
                </c:pt>
                <c:pt idx="12">
                  <c:v>3979585.1132510998</c:v>
                </c:pt>
                <c:pt idx="13">
                  <c:v>4010769.332090301</c:v>
                </c:pt>
                <c:pt idx="14">
                  <c:v>4019097.5391763011</c:v>
                </c:pt>
                <c:pt idx="15">
                  <c:v>4012711.5472400011</c:v>
                </c:pt>
                <c:pt idx="16">
                  <c:v>3993331.2613409995</c:v>
                </c:pt>
                <c:pt idx="17">
                  <c:v>3913298.5199196995</c:v>
                </c:pt>
                <c:pt idx="18">
                  <c:v>3862706.6445046999</c:v>
                </c:pt>
                <c:pt idx="19">
                  <c:v>4219802.9529868998</c:v>
                </c:pt>
                <c:pt idx="20">
                  <c:v>4276753.6783972001</c:v>
                </c:pt>
                <c:pt idx="21">
                  <c:v>4223692.4194048997</c:v>
                </c:pt>
                <c:pt idx="22">
                  <c:v>4325711.6824358003</c:v>
                </c:pt>
                <c:pt idx="23">
                  <c:v>4564841.8286771998</c:v>
                </c:pt>
                <c:pt idx="24">
                  <c:v>4875122.3275485998</c:v>
                </c:pt>
                <c:pt idx="25">
                  <c:v>4837812.3341772994</c:v>
                </c:pt>
                <c:pt idx="26">
                  <c:v>4958096.2470473005</c:v>
                </c:pt>
                <c:pt idx="27">
                  <c:v>5089714.8653002996</c:v>
                </c:pt>
                <c:pt idx="28">
                  <c:v>5010182.3590502981</c:v>
                </c:pt>
                <c:pt idx="29">
                  <c:v>5063054.7264374001</c:v>
                </c:pt>
                <c:pt idx="30">
                  <c:v>5053530.7941000005</c:v>
                </c:pt>
                <c:pt idx="31">
                  <c:v>5243207.4502100004</c:v>
                </c:pt>
                <c:pt idx="32">
                  <c:v>5333010.7814500006</c:v>
                </c:pt>
                <c:pt idx="33">
                  <c:v>5344026.7132800007</c:v>
                </c:pt>
                <c:pt idx="34">
                  <c:v>5443587.9003300006</c:v>
                </c:pt>
                <c:pt idx="35">
                  <c:v>5513228.3195699994</c:v>
                </c:pt>
                <c:pt idx="36">
                  <c:v>5509954.9530700007</c:v>
                </c:pt>
                <c:pt idx="37">
                  <c:v>5471090.0228599999</c:v>
                </c:pt>
                <c:pt idx="38">
                  <c:v>5299810.4101999989</c:v>
                </c:pt>
                <c:pt idx="39">
                  <c:v>5000383.65668</c:v>
                </c:pt>
                <c:pt idx="40">
                  <c:v>5059836.1663799994</c:v>
                </c:pt>
                <c:pt idx="41">
                  <c:v>6194486.3708800003</c:v>
                </c:pt>
                <c:pt idx="42">
                  <c:v>6209755.0598550998</c:v>
                </c:pt>
                <c:pt idx="43">
                  <c:v>6169793.5445138002</c:v>
                </c:pt>
                <c:pt idx="44">
                  <c:v>6167390.9154538987</c:v>
                </c:pt>
                <c:pt idx="45">
                  <c:v>6153655.979192799</c:v>
                </c:pt>
                <c:pt idx="46">
                  <c:v>6521176.3264351999</c:v>
                </c:pt>
                <c:pt idx="47">
                  <c:v>6765026.1786386017</c:v>
                </c:pt>
                <c:pt idx="48">
                  <c:v>7020954.1163933994</c:v>
                </c:pt>
                <c:pt idx="49">
                  <c:v>6664196.9349468006</c:v>
                </c:pt>
                <c:pt idx="50">
                  <c:v>6437284.2653099997</c:v>
                </c:pt>
                <c:pt idx="51">
                  <c:v>6215499.0339274006</c:v>
                </c:pt>
                <c:pt idx="52">
                  <c:v>6268955.3808794003</c:v>
                </c:pt>
                <c:pt idx="53">
                  <c:v>6527378.3863750007</c:v>
                </c:pt>
                <c:pt idx="54">
                  <c:v>6457699.6669918997</c:v>
                </c:pt>
                <c:pt idx="55">
                  <c:v>6467696.1487400001</c:v>
                </c:pt>
                <c:pt idx="56">
                  <c:v>6876074.3883304</c:v>
                </c:pt>
                <c:pt idx="57">
                  <c:v>6984643.1173144002</c:v>
                </c:pt>
                <c:pt idx="58">
                  <c:v>7492592.8783013988</c:v>
                </c:pt>
                <c:pt idx="59">
                  <c:v>7121685.2285869997</c:v>
                </c:pt>
                <c:pt idx="60">
                  <c:v>6918391.2544195</c:v>
                </c:pt>
                <c:pt idx="61">
                  <c:v>6760242.6548201004</c:v>
                </c:pt>
                <c:pt idx="62">
                  <c:v>6570458.7193560004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3-4438-B638-2DA0FBACC814}"/>
            </c:ext>
          </c:extLst>
        </c:ser>
        <c:ser>
          <c:idx val="1"/>
          <c:order val="1"/>
          <c:tx>
            <c:strRef>
              <c:f>'მონეტარული აგრეგატები'!$D$4</c:f>
              <c:strCache>
                <c:ptCount val="1"/>
                <c:pt idx="0">
                  <c:v>წმინდა საშინაო აქტივები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cat>
            <c:multiLvlStrRef>
              <c:f>'მონეტარული აგრეგატები'!$A$209:$B$271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 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 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'მონეტარული აგრეგატები'!$D$209:$D$271</c:f>
              <c:numCache>
                <c:formatCode>#,##0</c:formatCode>
                <c:ptCount val="63"/>
                <c:pt idx="0">
                  <c:v>-834198.64334919991</c:v>
                </c:pt>
                <c:pt idx="1">
                  <c:v>-813790.36232409987</c:v>
                </c:pt>
                <c:pt idx="2">
                  <c:v>-1084596.0182157001</c:v>
                </c:pt>
                <c:pt idx="3">
                  <c:v>-866431.33202600002</c:v>
                </c:pt>
                <c:pt idx="4">
                  <c:v>-1056903.9132267002</c:v>
                </c:pt>
                <c:pt idx="5">
                  <c:v>-1031741.8853919999</c:v>
                </c:pt>
                <c:pt idx="6">
                  <c:v>-1031928.6821894</c:v>
                </c:pt>
                <c:pt idx="7">
                  <c:v>-944033.64848359977</c:v>
                </c:pt>
                <c:pt idx="8">
                  <c:v>-849907.67136090028</c:v>
                </c:pt>
                <c:pt idx="9">
                  <c:v>-922900.16384189995</c:v>
                </c:pt>
                <c:pt idx="10">
                  <c:v>-775895.10842549999</c:v>
                </c:pt>
                <c:pt idx="11">
                  <c:v>-328729.93086189975</c:v>
                </c:pt>
                <c:pt idx="12">
                  <c:v>-221374.71191249994</c:v>
                </c:pt>
                <c:pt idx="13">
                  <c:v>-291440.48694679979</c:v>
                </c:pt>
                <c:pt idx="14">
                  <c:v>-357495.30162170005</c:v>
                </c:pt>
                <c:pt idx="15">
                  <c:v>-155025.29649999997</c:v>
                </c:pt>
                <c:pt idx="16">
                  <c:v>-187502.14131080004</c:v>
                </c:pt>
                <c:pt idx="17">
                  <c:v>-64754.355153500197</c:v>
                </c:pt>
                <c:pt idx="18">
                  <c:v>39778.943325400192</c:v>
                </c:pt>
                <c:pt idx="19">
                  <c:v>-229516</c:v>
                </c:pt>
                <c:pt idx="20">
                  <c:v>-218869.74517479955</c:v>
                </c:pt>
                <c:pt idx="21">
                  <c:v>-201513.0587591996</c:v>
                </c:pt>
                <c:pt idx="22">
                  <c:v>-273711.98138189991</c:v>
                </c:pt>
                <c:pt idx="23">
                  <c:v>-63831.908295099594</c:v>
                </c:pt>
                <c:pt idx="24">
                  <c:v>-763809.71275820013</c:v>
                </c:pt>
                <c:pt idx="25">
                  <c:v>-696747.34924460016</c:v>
                </c:pt>
                <c:pt idx="26">
                  <c:v>-789060.21073020017</c:v>
                </c:pt>
                <c:pt idx="27">
                  <c:v>-509116.87917529984</c:v>
                </c:pt>
                <c:pt idx="28">
                  <c:v>-531943.13585109985</c:v>
                </c:pt>
                <c:pt idx="29">
                  <c:v>-557190.93525339977</c:v>
                </c:pt>
                <c:pt idx="30">
                  <c:v>-528367.36784000043</c:v>
                </c:pt>
                <c:pt idx="31">
                  <c:v>-568582.57088999997</c:v>
                </c:pt>
                <c:pt idx="32">
                  <c:v>-425613.36896000005</c:v>
                </c:pt>
                <c:pt idx="33">
                  <c:v>-580904.30443999986</c:v>
                </c:pt>
                <c:pt idx="34">
                  <c:v>-968870.56364999991</c:v>
                </c:pt>
                <c:pt idx="35">
                  <c:v>-565070.17319999996</c:v>
                </c:pt>
                <c:pt idx="36">
                  <c:v>-686287.62422</c:v>
                </c:pt>
                <c:pt idx="37">
                  <c:v>-612294.39896999998</c:v>
                </c:pt>
                <c:pt idx="38">
                  <c:v>-746033.72646999999</c:v>
                </c:pt>
                <c:pt idx="39">
                  <c:v>-393852.76675000001</c:v>
                </c:pt>
                <c:pt idx="40">
                  <c:v>-671404.74786999985</c:v>
                </c:pt>
                <c:pt idx="41">
                  <c:v>-851374.11950000003</c:v>
                </c:pt>
                <c:pt idx="42">
                  <c:v>-663746.00833419978</c:v>
                </c:pt>
                <c:pt idx="43">
                  <c:v>-538207.7485561003</c:v>
                </c:pt>
                <c:pt idx="44">
                  <c:v>-385264.92391489987</c:v>
                </c:pt>
                <c:pt idx="45">
                  <c:v>-292841.08142569981</c:v>
                </c:pt>
                <c:pt idx="46">
                  <c:v>-412749.86057760008</c:v>
                </c:pt>
                <c:pt idx="47">
                  <c:v>-432490.7018345996</c:v>
                </c:pt>
                <c:pt idx="48">
                  <c:v>-703115.25700890052</c:v>
                </c:pt>
                <c:pt idx="49">
                  <c:v>-504207.62923409959</c:v>
                </c:pt>
                <c:pt idx="50">
                  <c:v>-381269.10586999974</c:v>
                </c:pt>
                <c:pt idx="51">
                  <c:v>-181160.15609850001</c:v>
                </c:pt>
                <c:pt idx="52">
                  <c:v>-135699.27329250003</c:v>
                </c:pt>
                <c:pt idx="53">
                  <c:v>-289315.39149559964</c:v>
                </c:pt>
                <c:pt idx="54">
                  <c:v>-94011.412495000288</c:v>
                </c:pt>
                <c:pt idx="55">
                  <c:v>-59538.143839999524</c:v>
                </c:pt>
                <c:pt idx="56">
                  <c:v>-192863.51573830028</c:v>
                </c:pt>
                <c:pt idx="57">
                  <c:v>-316020.95135450008</c:v>
                </c:pt>
                <c:pt idx="58">
                  <c:v>-593608.83088059968</c:v>
                </c:pt>
                <c:pt idx="59">
                  <c:v>-278761.856027</c:v>
                </c:pt>
                <c:pt idx="60">
                  <c:v>-224753.32646949982</c:v>
                </c:pt>
                <c:pt idx="61">
                  <c:v>-242283.22599010015</c:v>
                </c:pt>
                <c:pt idx="62">
                  <c:v>-96423.887966000169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3-4438-B638-2DA0FBACC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49376"/>
        <c:axId val="110879296"/>
      </c:areaChart>
      <c:lineChart>
        <c:grouping val="standard"/>
        <c:varyColors val="0"/>
        <c:ser>
          <c:idx val="2"/>
          <c:order val="2"/>
          <c:tx>
            <c:strRef>
              <c:f>'მონეტარული აგრეგატები'!$E$4</c:f>
              <c:strCache>
                <c:ptCount val="1"/>
                <c:pt idx="0">
                  <c:v>სულ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'მონეტარული აგრეგატები'!$A$209:$B$271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 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 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'მონეტარული აგრეგატები'!$E$209:$E$271</c:f>
              <c:numCache>
                <c:formatCode>#,##0</c:formatCode>
                <c:ptCount val="63"/>
                <c:pt idx="0">
                  <c:v>3047796.1871765</c:v>
                </c:pt>
                <c:pt idx="1">
                  <c:v>3146225.8128847997</c:v>
                </c:pt>
                <c:pt idx="2">
                  <c:v>2972028.9867248004</c:v>
                </c:pt>
                <c:pt idx="3">
                  <c:v>3220089.3710210002</c:v>
                </c:pt>
                <c:pt idx="4">
                  <c:v>3129434.8010865003</c:v>
                </c:pt>
                <c:pt idx="5">
                  <c:v>3184262.2756686001</c:v>
                </c:pt>
                <c:pt idx="6">
                  <c:v>3302037.3661457999</c:v>
                </c:pt>
                <c:pt idx="7">
                  <c:v>3487678.6963077001</c:v>
                </c:pt>
                <c:pt idx="8">
                  <c:v>3655478.7689541001</c:v>
                </c:pt>
                <c:pt idx="9">
                  <c:v>3663277.5369928004</c:v>
                </c:pt>
                <c:pt idx="10">
                  <c:v>3737236.2604785003</c:v>
                </c:pt>
                <c:pt idx="11">
                  <c:v>3989083.3168152003</c:v>
                </c:pt>
                <c:pt idx="12">
                  <c:v>3756141.8156768004</c:v>
                </c:pt>
                <c:pt idx="13">
                  <c:v>3717320.7838834003</c:v>
                </c:pt>
                <c:pt idx="14">
                  <c:v>3659706.2185797999</c:v>
                </c:pt>
                <c:pt idx="15">
                  <c:v>3855909.63882</c:v>
                </c:pt>
                <c:pt idx="16">
                  <c:v>3804159.0714614</c:v>
                </c:pt>
                <c:pt idx="17">
                  <c:v>3846993.6555323997</c:v>
                </c:pt>
                <c:pt idx="18">
                  <c:v>3901000.3432136001</c:v>
                </c:pt>
                <c:pt idx="19">
                  <c:v>3988861.1549980999</c:v>
                </c:pt>
                <c:pt idx="20">
                  <c:v>4056513.1105140001</c:v>
                </c:pt>
                <c:pt idx="21">
                  <c:v>4020878.9596577999</c:v>
                </c:pt>
                <c:pt idx="22">
                  <c:v>4050811.6446786001</c:v>
                </c:pt>
                <c:pt idx="23">
                  <c:v>4501008.9203821002</c:v>
                </c:pt>
                <c:pt idx="24">
                  <c:v>4111312.6147903996</c:v>
                </c:pt>
                <c:pt idx="25">
                  <c:v>4141064.9849326992</c:v>
                </c:pt>
                <c:pt idx="26">
                  <c:v>4169036.0363171003</c:v>
                </c:pt>
                <c:pt idx="27">
                  <c:v>4580597.9861249998</c:v>
                </c:pt>
                <c:pt idx="28">
                  <c:v>4478239.223199198</c:v>
                </c:pt>
                <c:pt idx="29">
                  <c:v>4505863.7911840007</c:v>
                </c:pt>
                <c:pt idx="30">
                  <c:v>4525163.4262600001</c:v>
                </c:pt>
                <c:pt idx="31">
                  <c:v>4674624.8793200003</c:v>
                </c:pt>
                <c:pt idx="32">
                  <c:v>4907397.4124900009</c:v>
                </c:pt>
                <c:pt idx="33">
                  <c:v>4763122.4088400006</c:v>
                </c:pt>
                <c:pt idx="34">
                  <c:v>4474717.3366800006</c:v>
                </c:pt>
                <c:pt idx="35">
                  <c:v>4948158.1463699993</c:v>
                </c:pt>
                <c:pt idx="36">
                  <c:v>4823667.3288500011</c:v>
                </c:pt>
                <c:pt idx="37">
                  <c:v>4858795.6238899995</c:v>
                </c:pt>
                <c:pt idx="38">
                  <c:v>4553776.6837299988</c:v>
                </c:pt>
                <c:pt idx="39">
                  <c:v>4606530.8899299996</c:v>
                </c:pt>
                <c:pt idx="40">
                  <c:v>4388431.4185099993</c:v>
                </c:pt>
                <c:pt idx="41">
                  <c:v>5343112.2513800003</c:v>
                </c:pt>
                <c:pt idx="42">
                  <c:v>5546009.0515208999</c:v>
                </c:pt>
                <c:pt idx="43">
                  <c:v>5631585.7959576994</c:v>
                </c:pt>
                <c:pt idx="44">
                  <c:v>5782125.9915389987</c:v>
                </c:pt>
                <c:pt idx="45">
                  <c:v>5860814.8977670996</c:v>
                </c:pt>
                <c:pt idx="46">
                  <c:v>6108426.4658575999</c:v>
                </c:pt>
                <c:pt idx="47">
                  <c:v>6332535.4768040022</c:v>
                </c:pt>
                <c:pt idx="48">
                  <c:v>6317838.8593844986</c:v>
                </c:pt>
                <c:pt idx="49">
                  <c:v>6159989.3057127008</c:v>
                </c:pt>
                <c:pt idx="50">
                  <c:v>6056015.1594399996</c:v>
                </c:pt>
                <c:pt idx="51">
                  <c:v>6034338.8778289007</c:v>
                </c:pt>
                <c:pt idx="52">
                  <c:v>6133256.1075869007</c:v>
                </c:pt>
                <c:pt idx="53">
                  <c:v>6238062.9948794013</c:v>
                </c:pt>
                <c:pt idx="54">
                  <c:v>6363688.2544968994</c:v>
                </c:pt>
                <c:pt idx="55">
                  <c:v>6408158.004900001</c:v>
                </c:pt>
                <c:pt idx="56">
                  <c:v>6683210.8725920999</c:v>
                </c:pt>
                <c:pt idx="57">
                  <c:v>6668622.1659599002</c:v>
                </c:pt>
                <c:pt idx="58">
                  <c:v>6898984.0474207988</c:v>
                </c:pt>
                <c:pt idx="59">
                  <c:v>6842923.37256</c:v>
                </c:pt>
                <c:pt idx="60">
                  <c:v>6693637.9279500004</c:v>
                </c:pt>
                <c:pt idx="61">
                  <c:v>6517959.4288300006</c:v>
                </c:pt>
                <c:pt idx="62">
                  <c:v>6474034.8313899999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D3-4438-B638-2DA0FBACC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49376"/>
        <c:axId val="110879296"/>
      </c:lineChart>
      <c:catAx>
        <c:axId val="13014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10879296"/>
        <c:crosses val="autoZero"/>
        <c:auto val="1"/>
        <c:lblAlgn val="ctr"/>
        <c:lblOffset val="100"/>
        <c:noMultiLvlLbl val="0"/>
      </c:catAx>
      <c:valAx>
        <c:axId val="110879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30149376"/>
        <c:crosses val="autoZero"/>
        <c:crossBetween val="between"/>
        <c:minorUnit val="100000"/>
      </c:valAx>
    </c:plotArea>
    <c:legend>
      <c:legendPos val="b"/>
      <c:layout>
        <c:manualLayout>
          <c:xMode val="edge"/>
          <c:yMode val="edge"/>
          <c:x val="7.4970190521191166E-2"/>
          <c:y val="0.91070745189109426"/>
          <c:w val="0.88329989939635201"/>
          <c:h val="5.7819067580581203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5155451044097E-2"/>
          <c:y val="5.2860658200841182E-2"/>
          <c:w val="0.92084571679564753"/>
          <c:h val="0.84676234557534913"/>
        </c:manualLayout>
      </c:layout>
      <c:lineChart>
        <c:grouping val="standard"/>
        <c:varyColors val="0"/>
        <c:ser>
          <c:idx val="0"/>
          <c:order val="0"/>
          <c:tx>
            <c:strRef>
              <c:f>'საბაზრო საპროცენტო განაკვეთი'!$C$4</c:f>
              <c:strCache>
                <c:ptCount val="1"/>
                <c:pt idx="0">
                  <c:v>ეროვნული ვალუტით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განაკვეთი'!$A$125:$B$188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განაკვეთი'!$C$125:$C$188</c:f>
              <c:numCache>
                <c:formatCode>0.0</c:formatCode>
                <c:ptCount val="63"/>
                <c:pt idx="0">
                  <c:v>11.413606494415589</c:v>
                </c:pt>
                <c:pt idx="1">
                  <c:v>11.144772513889714</c:v>
                </c:pt>
                <c:pt idx="2">
                  <c:v>11.959704458856431</c:v>
                </c:pt>
                <c:pt idx="3">
                  <c:v>11.069042923018367</c:v>
                </c:pt>
                <c:pt idx="4">
                  <c:v>10.275334241535912</c:v>
                </c:pt>
                <c:pt idx="5">
                  <c:v>8.4088258235752562</c:v>
                </c:pt>
                <c:pt idx="6">
                  <c:v>9.0199875607738047</c:v>
                </c:pt>
                <c:pt idx="7">
                  <c:v>8.4733821673233187</c:v>
                </c:pt>
                <c:pt idx="8">
                  <c:v>8.3181364481219475</c:v>
                </c:pt>
                <c:pt idx="9">
                  <c:v>8.7570874550978832</c:v>
                </c:pt>
                <c:pt idx="10">
                  <c:v>9.1273432352863502</c:v>
                </c:pt>
                <c:pt idx="11">
                  <c:v>9.2570742132477921</c:v>
                </c:pt>
                <c:pt idx="12">
                  <c:v>8.8022663426720129</c:v>
                </c:pt>
                <c:pt idx="13">
                  <c:v>8.1486850053990505</c:v>
                </c:pt>
                <c:pt idx="14">
                  <c:v>9.4763805741265053</c:v>
                </c:pt>
                <c:pt idx="15">
                  <c:v>8.3339811110040269</c:v>
                </c:pt>
                <c:pt idx="16">
                  <c:v>7.6837111244993572</c:v>
                </c:pt>
                <c:pt idx="17">
                  <c:v>8.569745689473951</c:v>
                </c:pt>
                <c:pt idx="18">
                  <c:v>8.8370928747667357</c:v>
                </c:pt>
                <c:pt idx="19">
                  <c:v>7.7228741112717616</c:v>
                </c:pt>
                <c:pt idx="20">
                  <c:v>8.4195128609676058</c:v>
                </c:pt>
                <c:pt idx="21">
                  <c:v>9.8787149605557119</c:v>
                </c:pt>
                <c:pt idx="22">
                  <c:v>8.1997412503170786</c:v>
                </c:pt>
                <c:pt idx="23">
                  <c:v>7.0066532955299685</c:v>
                </c:pt>
                <c:pt idx="24">
                  <c:v>8.9176621437590988</c:v>
                </c:pt>
                <c:pt idx="25">
                  <c:v>7.0612999632549656</c:v>
                </c:pt>
                <c:pt idx="26">
                  <c:v>8.5226938615518399</c:v>
                </c:pt>
                <c:pt idx="27">
                  <c:v>8.3000000000000007</c:v>
                </c:pt>
                <c:pt idx="28">
                  <c:v>7.2426554082819719</c:v>
                </c:pt>
                <c:pt idx="29">
                  <c:v>7.7464394244474173</c:v>
                </c:pt>
                <c:pt idx="30">
                  <c:v>7.8161929716665739</c:v>
                </c:pt>
                <c:pt idx="31">
                  <c:v>8.3000000000000007</c:v>
                </c:pt>
                <c:pt idx="32">
                  <c:v>9.3803410089130974</c:v>
                </c:pt>
                <c:pt idx="33">
                  <c:v>10.873237548023795</c:v>
                </c:pt>
                <c:pt idx="34">
                  <c:v>11.850761112261086</c:v>
                </c:pt>
                <c:pt idx="35">
                  <c:v>11.599551755251056</c:v>
                </c:pt>
                <c:pt idx="36">
                  <c:v>10.7622</c:v>
                </c:pt>
                <c:pt idx="37">
                  <c:v>10.8439</c:v>
                </c:pt>
                <c:pt idx="38">
                  <c:v>10.8687</c:v>
                </c:pt>
                <c:pt idx="39">
                  <c:v>10.8985</c:v>
                </c:pt>
                <c:pt idx="40">
                  <c:v>10.448600000000001</c:v>
                </c:pt>
                <c:pt idx="41">
                  <c:v>8.4254999999999995</c:v>
                </c:pt>
                <c:pt idx="42">
                  <c:v>8.7795000000000005</c:v>
                </c:pt>
                <c:pt idx="43">
                  <c:v>8.4715000000000007</c:v>
                </c:pt>
                <c:pt idx="44">
                  <c:v>8.4672000000000001</c:v>
                </c:pt>
                <c:pt idx="45">
                  <c:v>8.0907</c:v>
                </c:pt>
                <c:pt idx="46">
                  <c:v>7.8244999999999996</c:v>
                </c:pt>
                <c:pt idx="47">
                  <c:v>8.5800999999999998</c:v>
                </c:pt>
                <c:pt idx="48">
                  <c:v>8.7673000000000005</c:v>
                </c:pt>
                <c:pt idx="49">
                  <c:v>8.8371999999999993</c:v>
                </c:pt>
                <c:pt idx="50">
                  <c:v>8.5037000000000003</c:v>
                </c:pt>
                <c:pt idx="51">
                  <c:v>8.7114999999999991</c:v>
                </c:pt>
                <c:pt idx="52">
                  <c:v>8.5348000000000006</c:v>
                </c:pt>
                <c:pt idx="53">
                  <c:v>9.2547999999999995</c:v>
                </c:pt>
                <c:pt idx="54">
                  <c:v>8.2754999999999992</c:v>
                </c:pt>
                <c:pt idx="55">
                  <c:v>8.5324000000000009</c:v>
                </c:pt>
                <c:pt idx="56">
                  <c:v>9.4544999999999995</c:v>
                </c:pt>
                <c:pt idx="57">
                  <c:v>8.4</c:v>
                </c:pt>
                <c:pt idx="58">
                  <c:v>8.8172999999999995</c:v>
                </c:pt>
                <c:pt idx="59">
                  <c:v>8.9949999999999992</c:v>
                </c:pt>
                <c:pt idx="60">
                  <c:v>8.2333999999999996</c:v>
                </c:pt>
                <c:pt idx="61">
                  <c:v>8.0997000000000003</c:v>
                </c:pt>
                <c:pt idx="62">
                  <c:v>7.8810000000000002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F6-4CEE-BF1B-8118F5E6B159}"/>
            </c:ext>
          </c:extLst>
        </c:ser>
        <c:ser>
          <c:idx val="1"/>
          <c:order val="1"/>
          <c:tx>
            <c:strRef>
              <c:f>'საბაზრო საპროცენტო განაკვეთი'!$D$4</c:f>
              <c:strCache>
                <c:ptCount val="1"/>
                <c:pt idx="0">
                  <c:v>უცხოური ვალუტით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განაკვეთი'!$A$125:$B$188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განაკვეთი'!$D$125:$D$188</c:f>
              <c:numCache>
                <c:formatCode>0.0</c:formatCode>
                <c:ptCount val="63"/>
                <c:pt idx="0">
                  <c:v>7.6679577718926044</c:v>
                </c:pt>
                <c:pt idx="1">
                  <c:v>7.721184923607197</c:v>
                </c:pt>
                <c:pt idx="2">
                  <c:v>7.3800376517058863</c:v>
                </c:pt>
                <c:pt idx="3">
                  <c:v>7.2340061801251485</c:v>
                </c:pt>
                <c:pt idx="4">
                  <c:v>6.8563119681620179</c:v>
                </c:pt>
                <c:pt idx="5">
                  <c:v>6.545358326407885</c:v>
                </c:pt>
                <c:pt idx="6">
                  <c:v>5.5078004971986312</c:v>
                </c:pt>
                <c:pt idx="7">
                  <c:v>5.1786264149265353</c:v>
                </c:pt>
                <c:pt idx="8">
                  <c:v>5.3190580936819147</c:v>
                </c:pt>
                <c:pt idx="9">
                  <c:v>5.131715054695599</c:v>
                </c:pt>
                <c:pt idx="10">
                  <c:v>5.0669375717570686</c:v>
                </c:pt>
                <c:pt idx="11">
                  <c:v>5.3681010425434641</c:v>
                </c:pt>
                <c:pt idx="12">
                  <c:v>5.2502517297256839</c:v>
                </c:pt>
                <c:pt idx="13">
                  <c:v>5.279210298914859</c:v>
                </c:pt>
                <c:pt idx="14">
                  <c:v>5.2965370698711682</c:v>
                </c:pt>
                <c:pt idx="15">
                  <c:v>4.9846553225471482</c:v>
                </c:pt>
                <c:pt idx="16">
                  <c:v>5.324556479284988</c:v>
                </c:pt>
                <c:pt idx="17">
                  <c:v>5.352495596977823</c:v>
                </c:pt>
                <c:pt idx="18">
                  <c:v>5.0466223675880792</c:v>
                </c:pt>
                <c:pt idx="19">
                  <c:v>4.5961144775147007</c:v>
                </c:pt>
                <c:pt idx="20">
                  <c:v>5.2440574127500605</c:v>
                </c:pt>
                <c:pt idx="21">
                  <c:v>4.7619094958104009</c:v>
                </c:pt>
                <c:pt idx="22">
                  <c:v>4.8687233994360239</c:v>
                </c:pt>
                <c:pt idx="23">
                  <c:v>4.7792018781164103</c:v>
                </c:pt>
                <c:pt idx="24">
                  <c:v>4.5689921436144054</c:v>
                </c:pt>
                <c:pt idx="25">
                  <c:v>4.8108536145553202</c:v>
                </c:pt>
                <c:pt idx="26">
                  <c:v>5.0656614508937423</c:v>
                </c:pt>
                <c:pt idx="27">
                  <c:v>4.0999999999999996</c:v>
                </c:pt>
                <c:pt idx="28">
                  <c:v>4.9074921259952626</c:v>
                </c:pt>
                <c:pt idx="29">
                  <c:v>4.5446427952348527</c:v>
                </c:pt>
                <c:pt idx="30">
                  <c:v>4.5170668870981192</c:v>
                </c:pt>
                <c:pt idx="31">
                  <c:v>4</c:v>
                </c:pt>
                <c:pt idx="32">
                  <c:v>3.9811401199592553</c:v>
                </c:pt>
                <c:pt idx="33">
                  <c:v>4.1635055921755191</c:v>
                </c:pt>
                <c:pt idx="34">
                  <c:v>4.3579019384658038</c:v>
                </c:pt>
                <c:pt idx="35">
                  <c:v>3.9766025501818651</c:v>
                </c:pt>
                <c:pt idx="36">
                  <c:v>3.8923000000000001</c:v>
                </c:pt>
                <c:pt idx="37">
                  <c:v>3.89</c:v>
                </c:pt>
                <c:pt idx="38">
                  <c:v>3.7572000000000001</c:v>
                </c:pt>
                <c:pt idx="39">
                  <c:v>3.5053000000000001</c:v>
                </c:pt>
                <c:pt idx="40">
                  <c:v>4.0713999999999997</c:v>
                </c:pt>
                <c:pt idx="41">
                  <c:v>3.2965</c:v>
                </c:pt>
                <c:pt idx="42">
                  <c:v>4.0521000000000003</c:v>
                </c:pt>
                <c:pt idx="43">
                  <c:v>3.2797000000000001</c:v>
                </c:pt>
                <c:pt idx="44">
                  <c:v>3.5226000000000002</c:v>
                </c:pt>
                <c:pt idx="45">
                  <c:v>3.5781000000000001</c:v>
                </c:pt>
                <c:pt idx="46">
                  <c:v>3.4312</c:v>
                </c:pt>
                <c:pt idx="47">
                  <c:v>3.3174000000000001</c:v>
                </c:pt>
                <c:pt idx="48">
                  <c:v>3.2021000000000002</c:v>
                </c:pt>
                <c:pt idx="49">
                  <c:v>3.0225</c:v>
                </c:pt>
                <c:pt idx="50">
                  <c:v>2.7854000000000001</c:v>
                </c:pt>
                <c:pt idx="51">
                  <c:v>2.7688999999999999</c:v>
                </c:pt>
                <c:pt idx="52">
                  <c:v>2.9533999999999998</c:v>
                </c:pt>
                <c:pt idx="53">
                  <c:v>3.6901999999999999</c:v>
                </c:pt>
                <c:pt idx="54">
                  <c:v>3.0215999999999998</c:v>
                </c:pt>
                <c:pt idx="55">
                  <c:v>3.0627</c:v>
                </c:pt>
                <c:pt idx="56">
                  <c:v>3.1558000000000002</c:v>
                </c:pt>
                <c:pt idx="57">
                  <c:v>2.9</c:v>
                </c:pt>
                <c:pt idx="58">
                  <c:v>3.0567000000000002</c:v>
                </c:pt>
                <c:pt idx="59">
                  <c:v>2.5215000000000001</c:v>
                </c:pt>
                <c:pt idx="60">
                  <c:v>2.9382000000000001</c:v>
                </c:pt>
                <c:pt idx="61">
                  <c:v>2.4916</c:v>
                </c:pt>
                <c:pt idx="62">
                  <c:v>2.5104000000000002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CF6-4CEE-BF1B-8118F5E6B159}"/>
            </c:ext>
          </c:extLst>
        </c:ser>
        <c:ser>
          <c:idx val="2"/>
          <c:order val="2"/>
          <c:tx>
            <c:strRef>
              <c:f>'საბაზრო საპროცენტო განაკვეთი'!$E$4</c:f>
              <c:strCache>
                <c:ptCount val="1"/>
                <c:pt idx="0">
                  <c:v>საშუალო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განაკვეთი'!$A$125:$B$188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განაკვეთი'!$E$125:$E$188</c:f>
              <c:numCache>
                <c:formatCode>0.0</c:formatCode>
                <c:ptCount val="63"/>
                <c:pt idx="0">
                  <c:v>9.5407821331540958</c:v>
                </c:pt>
                <c:pt idx="1">
                  <c:v>9.4329787187484548</c:v>
                </c:pt>
                <c:pt idx="2">
                  <c:v>9.669871055281158</c:v>
                </c:pt>
                <c:pt idx="3">
                  <c:v>9.1515245515717574</c:v>
                </c:pt>
                <c:pt idx="4">
                  <c:v>8.565823104848965</c:v>
                </c:pt>
                <c:pt idx="5">
                  <c:v>7.477092074991571</c:v>
                </c:pt>
                <c:pt idx="6">
                  <c:v>7.2638940289862184</c:v>
                </c:pt>
                <c:pt idx="7">
                  <c:v>6.826004291124927</c:v>
                </c:pt>
                <c:pt idx="8">
                  <c:v>6.8185972709019307</c:v>
                </c:pt>
                <c:pt idx="9">
                  <c:v>6.9444012548967411</c:v>
                </c:pt>
                <c:pt idx="10">
                  <c:v>7.0971404035217098</c:v>
                </c:pt>
                <c:pt idx="11">
                  <c:v>7.3125876278956277</c:v>
                </c:pt>
                <c:pt idx="12">
                  <c:v>7.026259036198848</c:v>
                </c:pt>
                <c:pt idx="13">
                  <c:v>6.7139476521569552</c:v>
                </c:pt>
                <c:pt idx="14">
                  <c:v>7.3864588219988363</c:v>
                </c:pt>
                <c:pt idx="15">
                  <c:v>6.6593182167755876</c:v>
                </c:pt>
                <c:pt idx="16">
                  <c:v>6.5041338018921726</c:v>
                </c:pt>
                <c:pt idx="17">
                  <c:v>6.961120643225887</c:v>
                </c:pt>
                <c:pt idx="18">
                  <c:v>6.941857621177407</c:v>
                </c:pt>
                <c:pt idx="19">
                  <c:v>6.1594942943932312</c:v>
                </c:pt>
                <c:pt idx="20">
                  <c:v>6.8317851368588336</c:v>
                </c:pt>
                <c:pt idx="21">
                  <c:v>7.3203122281830559</c:v>
                </c:pt>
                <c:pt idx="22">
                  <c:v>6.5342323248765517</c:v>
                </c:pt>
                <c:pt idx="23">
                  <c:v>5.8929275868231894</c:v>
                </c:pt>
                <c:pt idx="24">
                  <c:v>6.7433271436867521</c:v>
                </c:pt>
                <c:pt idx="25">
                  <c:v>5.9360767889051429</c:v>
                </c:pt>
                <c:pt idx="26">
                  <c:v>6.7941776562227911</c:v>
                </c:pt>
                <c:pt idx="27">
                  <c:v>6.2</c:v>
                </c:pt>
                <c:pt idx="28">
                  <c:v>6.0750737671386172</c:v>
                </c:pt>
                <c:pt idx="29">
                  <c:v>6.145541109841135</c:v>
                </c:pt>
                <c:pt idx="30">
                  <c:v>6.1666299293823466</c:v>
                </c:pt>
                <c:pt idx="31">
                  <c:v>6.15</c:v>
                </c:pt>
                <c:pt idx="32">
                  <c:v>6.6807405644361761</c:v>
                </c:pt>
                <c:pt idx="33">
                  <c:v>7.5183715700996565</c:v>
                </c:pt>
                <c:pt idx="34">
                  <c:v>8.1043315253634454</c:v>
                </c:pt>
                <c:pt idx="35">
                  <c:v>7.7880771527164612</c:v>
                </c:pt>
                <c:pt idx="36">
                  <c:v>7.3272500000000003</c:v>
                </c:pt>
                <c:pt idx="37">
                  <c:v>7.3669500000000001</c:v>
                </c:pt>
                <c:pt idx="38">
                  <c:v>7.3129500000000007</c:v>
                </c:pt>
                <c:pt idx="39">
                  <c:v>7.2019000000000002</c:v>
                </c:pt>
                <c:pt idx="40">
                  <c:v>7.26</c:v>
                </c:pt>
                <c:pt idx="41">
                  <c:v>5.8609999999999998</c:v>
                </c:pt>
                <c:pt idx="42">
                  <c:v>6.4158000000000008</c:v>
                </c:pt>
                <c:pt idx="43">
                  <c:v>5.8756000000000004</c:v>
                </c:pt>
                <c:pt idx="44">
                  <c:v>5.9949000000000003</c:v>
                </c:pt>
                <c:pt idx="45">
                  <c:v>5.8344000000000005</c:v>
                </c:pt>
                <c:pt idx="46">
                  <c:v>5.6278499999999996</c:v>
                </c:pt>
                <c:pt idx="47">
                  <c:v>5.9487500000000004</c:v>
                </c:pt>
                <c:pt idx="48">
                  <c:v>5.9847000000000001</c:v>
                </c:pt>
                <c:pt idx="49">
                  <c:v>5.9298500000000001</c:v>
                </c:pt>
                <c:pt idx="50">
                  <c:v>5.6445500000000006</c:v>
                </c:pt>
                <c:pt idx="51">
                  <c:v>5.7401999999999997</c:v>
                </c:pt>
                <c:pt idx="52">
                  <c:v>5.7441000000000004</c:v>
                </c:pt>
                <c:pt idx="53">
                  <c:v>6.4725000000000001</c:v>
                </c:pt>
                <c:pt idx="54">
                  <c:v>5.6485499999999993</c:v>
                </c:pt>
                <c:pt idx="55">
                  <c:v>5.7975500000000002</c:v>
                </c:pt>
                <c:pt idx="56">
                  <c:v>6.3051499999999994</c:v>
                </c:pt>
                <c:pt idx="57">
                  <c:v>5.65</c:v>
                </c:pt>
                <c:pt idx="58">
                  <c:v>5.9369999999999994</c:v>
                </c:pt>
                <c:pt idx="59">
                  <c:v>5.7582499999999994</c:v>
                </c:pt>
                <c:pt idx="60">
                  <c:v>5.5857999999999999</c:v>
                </c:pt>
                <c:pt idx="61">
                  <c:v>5.2956500000000002</c:v>
                </c:pt>
                <c:pt idx="62">
                  <c:v>5.1957000000000004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F6-4CEE-BF1B-8118F5E6B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080256"/>
        <c:axId val="110881600"/>
      </c:lineChart>
      <c:catAx>
        <c:axId val="1300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 i="1" baseline="0"/>
            </a:pPr>
            <a:endParaRPr lang="en-US"/>
          </a:p>
        </c:txPr>
        <c:crossAx val="110881600"/>
        <c:crosses val="autoZero"/>
        <c:auto val="1"/>
        <c:lblAlgn val="ctr"/>
        <c:lblOffset val="100"/>
        <c:noMultiLvlLbl val="0"/>
      </c:catAx>
      <c:valAx>
        <c:axId val="110881600"/>
        <c:scaling>
          <c:orientation val="minMax"/>
          <c:max val="1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0080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630858520493955"/>
          <c:y val="0.95086748072286464"/>
          <c:w val="0.58738282959012089"/>
          <c:h val="4.1793068322005016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10162013691989E-2"/>
          <c:y val="2.3469696532103984E-2"/>
          <c:w val="0.94420420734530042"/>
          <c:h val="0.78782943863759147"/>
        </c:manualLayout>
      </c:layout>
      <c:lineChart>
        <c:grouping val="standard"/>
        <c:varyColors val="0"/>
        <c:ser>
          <c:idx val="0"/>
          <c:order val="0"/>
          <c:tx>
            <c:strRef>
              <c:f>'საბაზრო საპროცენტო განაკვეთი'!$F$4</c:f>
              <c:strCache>
                <c:ptCount val="1"/>
                <c:pt idx="0">
                  <c:v>ეროვნული ვალუტით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განაკვეთი'!$A$125:$B$188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განაკვეთი'!$F$125:$F$188</c:f>
              <c:numCache>
                <c:formatCode>#,##0.0</c:formatCode>
                <c:ptCount val="63"/>
                <c:pt idx="0">
                  <c:v>22.490592425768636</c:v>
                </c:pt>
                <c:pt idx="1">
                  <c:v>21.943175592304684</c:v>
                </c:pt>
                <c:pt idx="2">
                  <c:v>21.484053573528517</c:v>
                </c:pt>
                <c:pt idx="3">
                  <c:v>21.377317330272756</c:v>
                </c:pt>
                <c:pt idx="4">
                  <c:v>20.834504525194731</c:v>
                </c:pt>
                <c:pt idx="5">
                  <c:v>20.613440987712082</c:v>
                </c:pt>
                <c:pt idx="6">
                  <c:v>20.486000141651431</c:v>
                </c:pt>
                <c:pt idx="7">
                  <c:v>20.707084274107359</c:v>
                </c:pt>
                <c:pt idx="8">
                  <c:v>20.481415881671676</c:v>
                </c:pt>
                <c:pt idx="9">
                  <c:v>19.924869278600177</c:v>
                </c:pt>
                <c:pt idx="10">
                  <c:v>19.198531599705447</c:v>
                </c:pt>
                <c:pt idx="11">
                  <c:v>18.890240952137148</c:v>
                </c:pt>
                <c:pt idx="12">
                  <c:v>21.028164142760147</c:v>
                </c:pt>
                <c:pt idx="13">
                  <c:v>20.743823729057031</c:v>
                </c:pt>
                <c:pt idx="14">
                  <c:v>20.149798768336272</c:v>
                </c:pt>
                <c:pt idx="15">
                  <c:v>20.54029514189769</c:v>
                </c:pt>
                <c:pt idx="16" formatCode="0.0">
                  <c:v>21.079786506697637</c:v>
                </c:pt>
                <c:pt idx="17" formatCode="0.0">
                  <c:v>19.223187482824116</c:v>
                </c:pt>
                <c:pt idx="18">
                  <c:v>19.8</c:v>
                </c:pt>
                <c:pt idx="19">
                  <c:v>20.2</c:v>
                </c:pt>
                <c:pt idx="20">
                  <c:v>18.683041228737839</c:v>
                </c:pt>
                <c:pt idx="21">
                  <c:v>18.577450672238193</c:v>
                </c:pt>
                <c:pt idx="22">
                  <c:v>18.58041930935104</c:v>
                </c:pt>
                <c:pt idx="23">
                  <c:v>17.54958402333305</c:v>
                </c:pt>
                <c:pt idx="24" formatCode="0.0">
                  <c:v>19.2</c:v>
                </c:pt>
                <c:pt idx="25" formatCode="0.0">
                  <c:v>18.460161915752675</c:v>
                </c:pt>
                <c:pt idx="26" formatCode="0.0">
                  <c:v>18.510500584925641</c:v>
                </c:pt>
                <c:pt idx="27" formatCode="0.0">
                  <c:v>19.100000000000001</c:v>
                </c:pt>
                <c:pt idx="28" formatCode="0.0">
                  <c:v>18.840874286725654</c:v>
                </c:pt>
                <c:pt idx="29" formatCode="0.0">
                  <c:v>18.404093206398151</c:v>
                </c:pt>
                <c:pt idx="30" formatCode="0.0">
                  <c:v>18.18891878787386</c:v>
                </c:pt>
                <c:pt idx="31" formatCode="0.0">
                  <c:v>18.8</c:v>
                </c:pt>
                <c:pt idx="32" formatCode="0.0">
                  <c:v>20.604439805999721</c:v>
                </c:pt>
                <c:pt idx="33" formatCode="0.0">
                  <c:v>19.909793130487341</c:v>
                </c:pt>
                <c:pt idx="34" formatCode="0.0">
                  <c:v>21.126768233912745</c:v>
                </c:pt>
                <c:pt idx="35" formatCode="0.0">
                  <c:v>20.41973934220217</c:v>
                </c:pt>
                <c:pt idx="36" formatCode="0.0">
                  <c:v>21.298400000000001</c:v>
                </c:pt>
                <c:pt idx="37" formatCode="0.0">
                  <c:v>23.334800000000001</c:v>
                </c:pt>
                <c:pt idx="38" formatCode="0.0">
                  <c:v>20.921800000000001</c:v>
                </c:pt>
                <c:pt idx="39" formatCode="0.0">
                  <c:v>21.1876</c:v>
                </c:pt>
                <c:pt idx="40" formatCode="0.0">
                  <c:v>20.292100000000001</c:v>
                </c:pt>
                <c:pt idx="41" formatCode="0.0">
                  <c:v>19.157900000000001</c:v>
                </c:pt>
                <c:pt idx="42" formatCode="0.0">
                  <c:v>18.3462</c:v>
                </c:pt>
                <c:pt idx="43" formatCode="0.0">
                  <c:v>19.460899999999999</c:v>
                </c:pt>
                <c:pt idx="44" formatCode="0.0">
                  <c:v>17.156700000000001</c:v>
                </c:pt>
                <c:pt idx="45" formatCode="0.0">
                  <c:v>17.480499999999999</c:v>
                </c:pt>
                <c:pt idx="46" formatCode="0.0">
                  <c:v>18.131599999999999</c:v>
                </c:pt>
                <c:pt idx="47" formatCode="0.0">
                  <c:v>18.1511</c:v>
                </c:pt>
                <c:pt idx="48" formatCode="0.0">
                  <c:v>18.154399999999999</c:v>
                </c:pt>
                <c:pt idx="49" formatCode="0.0">
                  <c:v>20.941600000000001</c:v>
                </c:pt>
                <c:pt idx="50" formatCode="0.0">
                  <c:v>19.643799999999999</c:v>
                </c:pt>
                <c:pt idx="51" formatCode="0.0">
                  <c:v>21.025700000000001</c:v>
                </c:pt>
                <c:pt idx="52" formatCode="0.0">
                  <c:v>22.612300000000001</c:v>
                </c:pt>
                <c:pt idx="53" formatCode="0.0">
                  <c:v>20.6143</c:v>
                </c:pt>
                <c:pt idx="54" formatCode="0.0">
                  <c:v>20.4389</c:v>
                </c:pt>
                <c:pt idx="55" formatCode="0.0">
                  <c:v>22.046199999999999</c:v>
                </c:pt>
                <c:pt idx="56" formatCode="0.0">
                  <c:v>20.371500000000001</c:v>
                </c:pt>
                <c:pt idx="57" formatCode="0.0">
                  <c:v>21.367100000000001</c:v>
                </c:pt>
                <c:pt idx="58" formatCode="0.0">
                  <c:v>20.935600000000001</c:v>
                </c:pt>
                <c:pt idx="59" formatCode="0.0">
                  <c:v>16.783200000000001</c:v>
                </c:pt>
                <c:pt idx="60" formatCode="0.0">
                  <c:v>17.215</c:v>
                </c:pt>
                <c:pt idx="61" formatCode="0.0">
                  <c:v>17.305499999999999</c:v>
                </c:pt>
                <c:pt idx="62" formatCode="0.0">
                  <c:v>17.118600000000001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59-424E-97C6-83644FE5FC72}"/>
            </c:ext>
          </c:extLst>
        </c:ser>
        <c:ser>
          <c:idx val="1"/>
          <c:order val="1"/>
          <c:tx>
            <c:strRef>
              <c:f>'საბაზრო საპროცენტო განაკვეთი'!$G$4</c:f>
              <c:strCache>
                <c:ptCount val="1"/>
                <c:pt idx="0">
                  <c:v>უცხოური ვალუტით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განაკვეთი'!$A$125:$B$188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განაკვეთი'!$G$125:$G$188</c:f>
              <c:numCache>
                <c:formatCode>#,##0.0</c:formatCode>
                <c:ptCount val="63"/>
                <c:pt idx="0">
                  <c:v>15.267346562447084</c:v>
                </c:pt>
                <c:pt idx="1">
                  <c:v>14.748621583582294</c:v>
                </c:pt>
                <c:pt idx="2">
                  <c:v>14.533055314732101</c:v>
                </c:pt>
                <c:pt idx="3">
                  <c:v>13.69819305330776</c:v>
                </c:pt>
                <c:pt idx="4">
                  <c:v>13.364667845141527</c:v>
                </c:pt>
                <c:pt idx="5">
                  <c:v>13.936190544545651</c:v>
                </c:pt>
                <c:pt idx="6">
                  <c:v>13.861556793357737</c:v>
                </c:pt>
                <c:pt idx="7">
                  <c:v>13.382799232802173</c:v>
                </c:pt>
                <c:pt idx="8">
                  <c:v>13.587584401110092</c:v>
                </c:pt>
                <c:pt idx="9">
                  <c:v>13.669621121177416</c:v>
                </c:pt>
                <c:pt idx="10">
                  <c:v>12.658041199538204</c:v>
                </c:pt>
                <c:pt idx="11">
                  <c:v>11.673833935157083</c:v>
                </c:pt>
                <c:pt idx="12">
                  <c:v>12.906013928987367</c:v>
                </c:pt>
                <c:pt idx="13">
                  <c:v>11.641054368973926</c:v>
                </c:pt>
                <c:pt idx="14">
                  <c:v>11.840877076138865</c:v>
                </c:pt>
                <c:pt idx="15">
                  <c:v>11.909159868665846</c:v>
                </c:pt>
                <c:pt idx="16" formatCode="0.0">
                  <c:v>12.051427323761743</c:v>
                </c:pt>
                <c:pt idx="17" formatCode="0.0">
                  <c:v>11.504049830589043</c:v>
                </c:pt>
                <c:pt idx="18">
                  <c:v>11.5</c:v>
                </c:pt>
                <c:pt idx="19">
                  <c:v>11.5</c:v>
                </c:pt>
                <c:pt idx="20">
                  <c:v>10.725795216461862</c:v>
                </c:pt>
                <c:pt idx="21">
                  <c:v>11.03606175522458</c:v>
                </c:pt>
                <c:pt idx="22">
                  <c:v>10.827883298146354</c:v>
                </c:pt>
                <c:pt idx="23">
                  <c:v>10.461905397485175</c:v>
                </c:pt>
                <c:pt idx="24" formatCode="0.0">
                  <c:v>10.7</c:v>
                </c:pt>
                <c:pt idx="25" formatCode="0.0">
                  <c:v>10.804681530592237</c:v>
                </c:pt>
                <c:pt idx="26" formatCode="0.0">
                  <c:v>10.663969592739962</c:v>
                </c:pt>
                <c:pt idx="27" formatCode="0.0">
                  <c:v>11.1</c:v>
                </c:pt>
                <c:pt idx="28" formatCode="0.0">
                  <c:v>11.691070654020187</c:v>
                </c:pt>
                <c:pt idx="29" formatCode="0.0">
                  <c:v>11.535436818090341</c:v>
                </c:pt>
                <c:pt idx="30" formatCode="0.0">
                  <c:v>11.178303027478513</c:v>
                </c:pt>
                <c:pt idx="31" formatCode="0.0">
                  <c:v>11</c:v>
                </c:pt>
                <c:pt idx="32" formatCode="0.0">
                  <c:v>10.88914636818104</c:v>
                </c:pt>
                <c:pt idx="33" formatCode="0.0">
                  <c:v>10.187507396247042</c:v>
                </c:pt>
                <c:pt idx="34" formatCode="0.0">
                  <c:v>10.417534795827752</c:v>
                </c:pt>
                <c:pt idx="35" formatCode="0.0">
                  <c:v>10.275773641789446</c:v>
                </c:pt>
                <c:pt idx="36" formatCode="0.0">
                  <c:v>10.5427</c:v>
                </c:pt>
                <c:pt idx="37" formatCode="0.0">
                  <c:v>10.0922</c:v>
                </c:pt>
                <c:pt idx="38" formatCode="0.0">
                  <c:v>9.9459</c:v>
                </c:pt>
                <c:pt idx="39" formatCode="0.0">
                  <c:v>9.6770999999999994</c:v>
                </c:pt>
                <c:pt idx="40" formatCode="0.0">
                  <c:v>9.8988999999999994</c:v>
                </c:pt>
                <c:pt idx="41" formatCode="0.0">
                  <c:v>9.2368000000000006</c:v>
                </c:pt>
                <c:pt idx="42" formatCode="0.0">
                  <c:v>9.6309000000000005</c:v>
                </c:pt>
                <c:pt idx="43" formatCode="0.0">
                  <c:v>9.7094000000000005</c:v>
                </c:pt>
                <c:pt idx="44" formatCode="0.0">
                  <c:v>9.7469999999999999</c:v>
                </c:pt>
                <c:pt idx="45" formatCode="0.0">
                  <c:v>9.18</c:v>
                </c:pt>
                <c:pt idx="46" formatCode="0.0">
                  <c:v>8.7932000000000006</c:v>
                </c:pt>
                <c:pt idx="47" formatCode="0.0">
                  <c:v>8.7089999999999996</c:v>
                </c:pt>
                <c:pt idx="48" formatCode="0.0">
                  <c:v>8.7970000000000006</c:v>
                </c:pt>
                <c:pt idx="49" formatCode="0.0">
                  <c:v>8.4939999999999998</c:v>
                </c:pt>
                <c:pt idx="50" formatCode="0.0">
                  <c:v>8.5580999999999996</c:v>
                </c:pt>
                <c:pt idx="51" formatCode="0.0">
                  <c:v>8.5174000000000003</c:v>
                </c:pt>
                <c:pt idx="52" formatCode="0.0">
                  <c:v>8.6462000000000003</c:v>
                </c:pt>
                <c:pt idx="53" formatCode="0.0">
                  <c:v>8.2858999999999998</c:v>
                </c:pt>
                <c:pt idx="54" formatCode="0.0">
                  <c:v>8.1143999999999998</c:v>
                </c:pt>
                <c:pt idx="55" formatCode="0.0">
                  <c:v>8.5846999999999998</c:v>
                </c:pt>
                <c:pt idx="56" formatCode="0.0">
                  <c:v>8.5328999999999997</c:v>
                </c:pt>
                <c:pt idx="57" formatCode="0.0">
                  <c:v>8.2571999999999992</c:v>
                </c:pt>
                <c:pt idx="58" formatCode="0.0">
                  <c:v>8.0253999999999994</c:v>
                </c:pt>
                <c:pt idx="59" formatCode="0.0">
                  <c:v>7.9104000000000001</c:v>
                </c:pt>
                <c:pt idx="60" formatCode="0.0">
                  <c:v>8.1639999999999997</c:v>
                </c:pt>
                <c:pt idx="61" formatCode="0.0">
                  <c:v>8.2079000000000004</c:v>
                </c:pt>
                <c:pt idx="62" formatCode="0.0">
                  <c:v>8.6641999999999992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59-424E-97C6-83644FE5FC72}"/>
            </c:ext>
          </c:extLst>
        </c:ser>
        <c:ser>
          <c:idx val="2"/>
          <c:order val="2"/>
          <c:tx>
            <c:strRef>
              <c:f>'საბაზრო საპროცენტო განაკვეთი'!$H$4</c:f>
              <c:strCache>
                <c:ptCount val="1"/>
                <c:pt idx="0">
                  <c:v>საშუალო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განაკვეთი'!$A$125:$B$188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განაკვეთი'!$H$125:$H$188</c:f>
              <c:numCache>
                <c:formatCode>#,##0.0</c:formatCode>
                <c:ptCount val="63"/>
                <c:pt idx="0">
                  <c:v>18.87896949410786</c:v>
                </c:pt>
                <c:pt idx="1">
                  <c:v>18.345898587943488</c:v>
                </c:pt>
                <c:pt idx="2">
                  <c:v>18.008554444130308</c:v>
                </c:pt>
                <c:pt idx="3">
                  <c:v>17.537755191790257</c:v>
                </c:pt>
                <c:pt idx="4">
                  <c:v>17.099586185168128</c:v>
                </c:pt>
                <c:pt idx="5">
                  <c:v>17.274815766128867</c:v>
                </c:pt>
                <c:pt idx="6">
                  <c:v>17.173778467504583</c:v>
                </c:pt>
                <c:pt idx="7">
                  <c:v>17.044941753454765</c:v>
                </c:pt>
                <c:pt idx="8">
                  <c:v>17.034500141390886</c:v>
                </c:pt>
                <c:pt idx="9">
                  <c:v>16.797245199888795</c:v>
                </c:pt>
                <c:pt idx="10">
                  <c:v>15.928286399621825</c:v>
                </c:pt>
                <c:pt idx="11">
                  <c:v>15.282037443647116</c:v>
                </c:pt>
                <c:pt idx="12">
                  <c:v>16.967089035873755</c:v>
                </c:pt>
                <c:pt idx="13">
                  <c:v>16.192439049015476</c:v>
                </c:pt>
                <c:pt idx="14">
                  <c:v>15.995337922237567</c:v>
                </c:pt>
                <c:pt idx="15">
                  <c:v>16.22472750528177</c:v>
                </c:pt>
                <c:pt idx="16">
                  <c:v>16.56560691522969</c:v>
                </c:pt>
                <c:pt idx="17">
                  <c:v>15.36361865670658</c:v>
                </c:pt>
                <c:pt idx="18">
                  <c:v>15.65</c:v>
                </c:pt>
                <c:pt idx="19">
                  <c:v>15.85</c:v>
                </c:pt>
                <c:pt idx="20">
                  <c:v>14.70441822259985</c:v>
                </c:pt>
                <c:pt idx="21">
                  <c:v>14.806756213731386</c:v>
                </c:pt>
                <c:pt idx="22">
                  <c:v>14.704151303748697</c:v>
                </c:pt>
                <c:pt idx="23">
                  <c:v>14.005744710409113</c:v>
                </c:pt>
                <c:pt idx="24">
                  <c:v>14.95</c:v>
                </c:pt>
                <c:pt idx="25">
                  <c:v>14.632421723172456</c:v>
                </c:pt>
                <c:pt idx="26">
                  <c:v>14.587235088832802</c:v>
                </c:pt>
                <c:pt idx="27">
                  <c:v>15.100000000000001</c:v>
                </c:pt>
                <c:pt idx="28">
                  <c:v>15.265972470372921</c:v>
                </c:pt>
                <c:pt idx="29">
                  <c:v>14.969765012244245</c:v>
                </c:pt>
                <c:pt idx="30">
                  <c:v>14.683610907676186</c:v>
                </c:pt>
                <c:pt idx="31">
                  <c:v>14.9</c:v>
                </c:pt>
                <c:pt idx="32">
                  <c:v>15.746793087090381</c:v>
                </c:pt>
                <c:pt idx="33">
                  <c:v>15.048650263367191</c:v>
                </c:pt>
                <c:pt idx="34">
                  <c:v>15.772151514870249</c:v>
                </c:pt>
                <c:pt idx="35">
                  <c:v>15.347756491995808</c:v>
                </c:pt>
                <c:pt idx="36">
                  <c:v>15.92055</c:v>
                </c:pt>
                <c:pt idx="37">
                  <c:v>16.7135</c:v>
                </c:pt>
                <c:pt idx="38">
                  <c:v>15.43385</c:v>
                </c:pt>
                <c:pt idx="39">
                  <c:v>15.43235</c:v>
                </c:pt>
                <c:pt idx="40">
                  <c:v>15.095500000000001</c:v>
                </c:pt>
                <c:pt idx="41">
                  <c:v>14.19735</c:v>
                </c:pt>
                <c:pt idx="42">
                  <c:v>13.98855</c:v>
                </c:pt>
                <c:pt idx="43">
                  <c:v>14.585149999999999</c:v>
                </c:pt>
                <c:pt idx="44">
                  <c:v>13.45185</c:v>
                </c:pt>
                <c:pt idx="45">
                  <c:v>13.330249999999999</c:v>
                </c:pt>
                <c:pt idx="46">
                  <c:v>13.462399999999999</c:v>
                </c:pt>
                <c:pt idx="47">
                  <c:v>13.43005</c:v>
                </c:pt>
                <c:pt idx="48">
                  <c:v>13.4757</c:v>
                </c:pt>
                <c:pt idx="49">
                  <c:v>14.7178</c:v>
                </c:pt>
                <c:pt idx="50">
                  <c:v>14.100949999999999</c:v>
                </c:pt>
                <c:pt idx="51">
                  <c:v>14.771550000000001</c:v>
                </c:pt>
                <c:pt idx="52">
                  <c:v>15.629250000000001</c:v>
                </c:pt>
                <c:pt idx="53">
                  <c:v>14.450099999999999</c:v>
                </c:pt>
                <c:pt idx="54">
                  <c:v>14.27665</c:v>
                </c:pt>
                <c:pt idx="55">
                  <c:v>15.315449999999998</c:v>
                </c:pt>
                <c:pt idx="56">
                  <c:v>14.452200000000001</c:v>
                </c:pt>
                <c:pt idx="57">
                  <c:v>14.812149999999999</c:v>
                </c:pt>
                <c:pt idx="58">
                  <c:v>14.480499999999999</c:v>
                </c:pt>
                <c:pt idx="59">
                  <c:v>12.3468</c:v>
                </c:pt>
                <c:pt idx="60">
                  <c:v>12.689499999999999</c:v>
                </c:pt>
                <c:pt idx="61">
                  <c:v>12.756699999999999</c:v>
                </c:pt>
                <c:pt idx="62">
                  <c:v>12.891400000000001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59-424E-97C6-83644FE5F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338304"/>
        <c:axId val="110883904"/>
      </c:lineChart>
      <c:catAx>
        <c:axId val="13033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110883904"/>
        <c:crosses val="autoZero"/>
        <c:auto val="1"/>
        <c:lblAlgn val="ctr"/>
        <c:lblOffset val="100"/>
        <c:noMultiLvlLbl val="0"/>
      </c:catAx>
      <c:valAx>
        <c:axId val="110883904"/>
        <c:scaling>
          <c:orientation val="minMax"/>
          <c:max val="25"/>
          <c:min val="6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0338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'გაცვლითი კურსი'!$D$4</c:f>
              <c:strCache>
                <c:ptCount val="1"/>
                <c:pt idx="0">
                  <c:v>ნომინალური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კურსი'!$B$157:$C$207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'გაცვლითი კურსი'!$D$157:$D$207</c:f>
              <c:numCache>
                <c:formatCode>0.0</c:formatCode>
                <c:ptCount val="51"/>
                <c:pt idx="0">
                  <c:v>125.83888553317604</c:v>
                </c:pt>
                <c:pt idx="1">
                  <c:v>128.57582443818131</c:v>
                </c:pt>
                <c:pt idx="2">
                  <c:v>131.40210002386499</c:v>
                </c:pt>
                <c:pt idx="3">
                  <c:v>132.03867015372936</c:v>
                </c:pt>
                <c:pt idx="4">
                  <c:v>130.84534064726313</c:v>
                </c:pt>
                <c:pt idx="5">
                  <c:v>131.13201213514463</c:v>
                </c:pt>
                <c:pt idx="6">
                  <c:v>131.89047487274968</c:v>
                </c:pt>
                <c:pt idx="7">
                  <c:v>137.31469299470282</c:v>
                </c:pt>
                <c:pt idx="8">
                  <c:v>138.51137231560077</c:v>
                </c:pt>
                <c:pt idx="9">
                  <c:v>140.00246021078971</c:v>
                </c:pt>
                <c:pt idx="10">
                  <c:v>141.8033229030448</c:v>
                </c:pt>
                <c:pt idx="11">
                  <c:v>138.75008906778049</c:v>
                </c:pt>
                <c:pt idx="12">
                  <c:v>139.06563626838212</c:v>
                </c:pt>
                <c:pt idx="13">
                  <c:v>137.57569150158233</c:v>
                </c:pt>
                <c:pt idx="14">
                  <c:v>137.41389498254105</c:v>
                </c:pt>
                <c:pt idx="15">
                  <c:v>132.25862485083942</c:v>
                </c:pt>
                <c:pt idx="16">
                  <c:v>126.18979772714947</c:v>
                </c:pt>
                <c:pt idx="17">
                  <c:v>131.17323821419183</c:v>
                </c:pt>
                <c:pt idx="18">
                  <c:v>132.93759201863713</c:v>
                </c:pt>
                <c:pt idx="19">
                  <c:v>132.16977509636922</c:v>
                </c:pt>
                <c:pt idx="20">
                  <c:v>129.32291683714729</c:v>
                </c:pt>
                <c:pt idx="21">
                  <c:v>128.11210516604018</c:v>
                </c:pt>
                <c:pt idx="22">
                  <c:v>129.8811407959852</c:v>
                </c:pt>
                <c:pt idx="23">
                  <c:v>133.23321261759492</c:v>
                </c:pt>
                <c:pt idx="24">
                  <c:v>138.35068942286168</c:v>
                </c:pt>
                <c:pt idx="25">
                  <c:v>135.04970112816605</c:v>
                </c:pt>
                <c:pt idx="26">
                  <c:v>138.956726188099</c:v>
                </c:pt>
                <c:pt idx="27">
                  <c:v>142.78168019073263</c:v>
                </c:pt>
                <c:pt idx="28">
                  <c:v>148.5430692361856</c:v>
                </c:pt>
                <c:pt idx="29">
                  <c:v>148.58500213874763</c:v>
                </c:pt>
                <c:pt idx="30">
                  <c:v>140.29284022583636</c:v>
                </c:pt>
                <c:pt idx="31">
                  <c:v>141.66167009173282</c:v>
                </c:pt>
                <c:pt idx="32">
                  <c:v>142.78205092893444</c:v>
                </c:pt>
                <c:pt idx="33">
                  <c:v>140.76841984795323</c:v>
                </c:pt>
                <c:pt idx="34">
                  <c:v>138.57785759291022</c:v>
                </c:pt>
                <c:pt idx="35">
                  <c:v>132.91543593459625</c:v>
                </c:pt>
                <c:pt idx="36">
                  <c:v>132.32385241017309</c:v>
                </c:pt>
                <c:pt idx="37">
                  <c:v>133.79384517634995</c:v>
                </c:pt>
                <c:pt idx="38">
                  <c:v>142.35908675429812</c:v>
                </c:pt>
                <c:pt idx="39">
                  <c:v>144.30079839311747</c:v>
                </c:pt>
                <c:pt idx="40">
                  <c:v>141.6453323684988</c:v>
                </c:pt>
                <c:pt idx="41">
                  <c:v>141.48457858935447</c:v>
                </c:pt>
                <c:pt idx="42">
                  <c:v>141.92848227441601</c:v>
                </c:pt>
                <c:pt idx="43">
                  <c:v>140.29777149452713</c:v>
                </c:pt>
                <c:pt idx="44">
                  <c:v>134.80761466879488</c:v>
                </c:pt>
                <c:pt idx="45">
                  <c:v>135.80255420546845</c:v>
                </c:pt>
                <c:pt idx="46">
                  <c:v>128.93602736756819</c:v>
                </c:pt>
                <c:pt idx="47">
                  <c:v>131.40482072832867</c:v>
                </c:pt>
                <c:pt idx="48">
                  <c:v>132.50342304319099</c:v>
                </c:pt>
                <c:pt idx="49">
                  <c:v>135.66633318374696</c:v>
                </c:pt>
                <c:pt idx="50">
                  <c:v>137.57015418297695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E-4D93-8C75-6EBB265E8FA2}"/>
            </c:ext>
          </c:extLst>
        </c:ser>
        <c:ser>
          <c:idx val="1"/>
          <c:order val="1"/>
          <c:tx>
            <c:strRef>
              <c:f>'გაცვლითი კურსი'!$E$4</c:f>
              <c:strCache>
                <c:ptCount val="1"/>
                <c:pt idx="0">
                  <c:v>რეალური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კურსი'!$B$157:$C$207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'გაცვლითი კურსი'!$E$157:$E$207</c:f>
              <c:numCache>
                <c:formatCode>0.0</c:formatCode>
                <c:ptCount val="51"/>
                <c:pt idx="0">
                  <c:v>108.5555785858747</c:v>
                </c:pt>
                <c:pt idx="1">
                  <c:v>110.77620853958324</c:v>
                </c:pt>
                <c:pt idx="2">
                  <c:v>110.77620853958324</c:v>
                </c:pt>
                <c:pt idx="3">
                  <c:v>112.81103011524429</c:v>
                </c:pt>
                <c:pt idx="4">
                  <c:v>111.04891358636364</c:v>
                </c:pt>
                <c:pt idx="5">
                  <c:v>110.29820506741197</c:v>
                </c:pt>
                <c:pt idx="6">
                  <c:v>110.26717327995696</c:v>
                </c:pt>
                <c:pt idx="7">
                  <c:v>115.18571283146008</c:v>
                </c:pt>
                <c:pt idx="8">
                  <c:v>116.88306635783347</c:v>
                </c:pt>
                <c:pt idx="9">
                  <c:v>117.4137085208272</c:v>
                </c:pt>
                <c:pt idx="10">
                  <c:v>118.31493790007403</c:v>
                </c:pt>
                <c:pt idx="11">
                  <c:v>115.75234216495349</c:v>
                </c:pt>
                <c:pt idx="12">
                  <c:v>115.53217770615348</c:v>
                </c:pt>
                <c:pt idx="13">
                  <c:v>112.65095591818277</c:v>
                </c:pt>
                <c:pt idx="14">
                  <c:v>112.04333552835497</c:v>
                </c:pt>
                <c:pt idx="15">
                  <c:v>106.50477468158421</c:v>
                </c:pt>
                <c:pt idx="16">
                  <c:v>101.99918165140478</c:v>
                </c:pt>
                <c:pt idx="17">
                  <c:v>106.37453489461488</c:v>
                </c:pt>
                <c:pt idx="18">
                  <c:v>107.96941400336799</c:v>
                </c:pt>
                <c:pt idx="19">
                  <c:v>108.2995014665548</c:v>
                </c:pt>
                <c:pt idx="20">
                  <c:v>106.55205720952581</c:v>
                </c:pt>
                <c:pt idx="21">
                  <c:v>106.13144851691578</c:v>
                </c:pt>
                <c:pt idx="22">
                  <c:v>107.48315711786465</c:v>
                </c:pt>
                <c:pt idx="23">
                  <c:v>108.57690550451137</c:v>
                </c:pt>
                <c:pt idx="24">
                  <c:v>112.66012752054651</c:v>
                </c:pt>
                <c:pt idx="25">
                  <c:v>109.90107676397341</c:v>
                </c:pt>
                <c:pt idx="26">
                  <c:v>112.33528511108256</c:v>
                </c:pt>
                <c:pt idx="27">
                  <c:v>114.18384309251772</c:v>
                </c:pt>
                <c:pt idx="28">
                  <c:v>118.0792924311223</c:v>
                </c:pt>
                <c:pt idx="29">
                  <c:v>116.95513526369055</c:v>
                </c:pt>
                <c:pt idx="30">
                  <c:v>110.57005204870305</c:v>
                </c:pt>
                <c:pt idx="31">
                  <c:v>112.1189635171592</c:v>
                </c:pt>
                <c:pt idx="32">
                  <c:v>112.61946763437352</c:v>
                </c:pt>
                <c:pt idx="33">
                  <c:v>110.75134933614528</c:v>
                </c:pt>
                <c:pt idx="34">
                  <c:v>109.16179085181454</c:v>
                </c:pt>
                <c:pt idx="35">
                  <c:v>104.69047852759709</c:v>
                </c:pt>
                <c:pt idx="36">
                  <c:v>106.10023482812301</c:v>
                </c:pt>
                <c:pt idx="37">
                  <c:v>108.60956675940712</c:v>
                </c:pt>
                <c:pt idx="38">
                  <c:v>114.3758360283818</c:v>
                </c:pt>
                <c:pt idx="39">
                  <c:v>115.38925997269405</c:v>
                </c:pt>
                <c:pt idx="40">
                  <c:v>113.07493120414507</c:v>
                </c:pt>
                <c:pt idx="41">
                  <c:v>112.53531171859865</c:v>
                </c:pt>
                <c:pt idx="42">
                  <c:v>112.06396717527754</c:v>
                </c:pt>
                <c:pt idx="43">
                  <c:v>110.81340245955514</c:v>
                </c:pt>
                <c:pt idx="44">
                  <c:v>106.64854670435879</c:v>
                </c:pt>
                <c:pt idx="45">
                  <c:v>107.46105486051772</c:v>
                </c:pt>
                <c:pt idx="46">
                  <c:v>102.5617312326669</c:v>
                </c:pt>
                <c:pt idx="47">
                  <c:v>104.84472180642301</c:v>
                </c:pt>
                <c:pt idx="48">
                  <c:v>105.92604506820062</c:v>
                </c:pt>
                <c:pt idx="49">
                  <c:v>108.17348901664981</c:v>
                </c:pt>
                <c:pt idx="50">
                  <c:v>108.82710405004352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E-4D93-8C75-6EBB265E8FA2}"/>
            </c:ext>
          </c:extLst>
        </c:ser>
        <c:ser>
          <c:idx val="2"/>
          <c:order val="2"/>
          <c:tx>
            <c:strRef>
              <c:f>'გაცვლითი კურსი'!$F$4</c:f>
              <c:strCache>
                <c:ptCount val="1"/>
                <c:pt idx="0">
                  <c:v>აშშ დოლარი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კურსი'!$B$157:$C$207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'გაცვლითი კურსი'!$F$157:$F$207</c:f>
              <c:numCache>
                <c:formatCode>0.0</c:formatCode>
                <c:ptCount val="51"/>
                <c:pt idx="0">
                  <c:v>115.6527676450231</c:v>
                </c:pt>
                <c:pt idx="1">
                  <c:v>117.79460798323331</c:v>
                </c:pt>
                <c:pt idx="2">
                  <c:v>117.91592760008392</c:v>
                </c:pt>
                <c:pt idx="3">
                  <c:v>116.37114838029628</c:v>
                </c:pt>
                <c:pt idx="4">
                  <c:v>116.30547246834848</c:v>
                </c:pt>
                <c:pt idx="5">
                  <c:v>116.4895521263166</c:v>
                </c:pt>
                <c:pt idx="6">
                  <c:v>118.31534427986374</c:v>
                </c:pt>
                <c:pt idx="7">
                  <c:v>118.71063748079879</c:v>
                </c:pt>
                <c:pt idx="8">
                  <c:v>117.59967282964317</c:v>
                </c:pt>
                <c:pt idx="9">
                  <c:v>117.46561027511781</c:v>
                </c:pt>
                <c:pt idx="10">
                  <c:v>112.19602932636469</c:v>
                </c:pt>
                <c:pt idx="11">
                  <c:v>110.58256421263506</c:v>
                </c:pt>
                <c:pt idx="12">
                  <c:v>100.24890142854828</c:v>
                </c:pt>
                <c:pt idx="13">
                  <c:v>95.170253378898437</c:v>
                </c:pt>
                <c:pt idx="14">
                  <c:v>92.517022072577632</c:v>
                </c:pt>
                <c:pt idx="15">
                  <c:v>89.239885102267664</c:v>
                </c:pt>
                <c:pt idx="16">
                  <c:v>89.16652244144457</c:v>
                </c:pt>
                <c:pt idx="17">
                  <c:v>91.661106910406389</c:v>
                </c:pt>
                <c:pt idx="18">
                  <c:v>90.418421668421672</c:v>
                </c:pt>
                <c:pt idx="19">
                  <c:v>87.825129625683644</c:v>
                </c:pt>
                <c:pt idx="20">
                  <c:v>86.530763632292008</c:v>
                </c:pt>
                <c:pt idx="21">
                  <c:v>85.938976925215442</c:v>
                </c:pt>
                <c:pt idx="22">
                  <c:v>85.68527989134202</c:v>
                </c:pt>
                <c:pt idx="23">
                  <c:v>86.050217823987097</c:v>
                </c:pt>
                <c:pt idx="24">
                  <c:v>83.369742573189313</c:v>
                </c:pt>
                <c:pt idx="25">
                  <c:v>83.171227163881952</c:v>
                </c:pt>
                <c:pt idx="26">
                  <c:v>87.031406168616357</c:v>
                </c:pt>
                <c:pt idx="27">
                  <c:v>92.376021635513311</c:v>
                </c:pt>
                <c:pt idx="28">
                  <c:v>95.976931197218079</c:v>
                </c:pt>
                <c:pt idx="29">
                  <c:v>87.982609685636632</c:v>
                </c:pt>
                <c:pt idx="30">
                  <c:v>87.772761474793072</c:v>
                </c:pt>
                <c:pt idx="31">
                  <c:v>89.383096229470269</c:v>
                </c:pt>
                <c:pt idx="32">
                  <c:v>88.45845673978053</c:v>
                </c:pt>
                <c:pt idx="33">
                  <c:v>85.543010529520018</c:v>
                </c:pt>
                <c:pt idx="34">
                  <c:v>81.419804301160241</c:v>
                </c:pt>
                <c:pt idx="35">
                  <c:v>77.860687119036839</c:v>
                </c:pt>
                <c:pt idx="36">
                  <c:v>76.154490472143181</c:v>
                </c:pt>
                <c:pt idx="37">
                  <c:v>79.762227296770789</c:v>
                </c:pt>
                <c:pt idx="38">
                  <c:v>84.2800861551884</c:v>
                </c:pt>
                <c:pt idx="39">
                  <c:v>84.40435233726518</c:v>
                </c:pt>
                <c:pt idx="40">
                  <c:v>84.898107714701595</c:v>
                </c:pt>
                <c:pt idx="41">
                  <c:v>85.610529522543487</c:v>
                </c:pt>
                <c:pt idx="42">
                  <c:v>85.835172921265652</c:v>
                </c:pt>
                <c:pt idx="43">
                  <c:v>84.898107714701595</c:v>
                </c:pt>
                <c:pt idx="44">
                  <c:v>83.208166781066211</c:v>
                </c:pt>
                <c:pt idx="45">
                  <c:v>79.651245184813007</c:v>
                </c:pt>
                <c:pt idx="46">
                  <c:v>75.69574533210897</c:v>
                </c:pt>
                <c:pt idx="47">
                  <c:v>79.500681531774816</c:v>
                </c:pt>
                <c:pt idx="48">
                  <c:v>82.535010079164834</c:v>
                </c:pt>
                <c:pt idx="49">
                  <c:v>83.11420313235196</c:v>
                </c:pt>
                <c:pt idx="50">
                  <c:v>85.355229732714818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EE-4D93-8C75-6EBB265E8FA2}"/>
            </c:ext>
          </c:extLst>
        </c:ser>
        <c:ser>
          <c:idx val="3"/>
          <c:order val="3"/>
          <c:tx>
            <c:strRef>
              <c:f>'გაცვლითი კურსი'!$G$4</c:f>
              <c:strCache>
                <c:ptCount val="1"/>
                <c:pt idx="0">
                  <c:v>ევრო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კურსი'!$B$157:$C$207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'გაცვლითი კურსი'!$G$157:$G$207</c:f>
              <c:numCache>
                <c:formatCode>0.0</c:formatCode>
                <c:ptCount val="51"/>
                <c:pt idx="0">
                  <c:v>75.496388028895765</c:v>
                </c:pt>
                <c:pt idx="1">
                  <c:v>76.590309476946246</c:v>
                </c:pt>
                <c:pt idx="2">
                  <c:v>76.200991625348919</c:v>
                </c:pt>
                <c:pt idx="3">
                  <c:v>74.512120594825831</c:v>
                </c:pt>
                <c:pt idx="4">
                  <c:v>75.837618178802444</c:v>
                </c:pt>
                <c:pt idx="5">
                  <c:v>75.947842697562379</c:v>
                </c:pt>
                <c:pt idx="6">
                  <c:v>78.352326278810722</c:v>
                </c:pt>
                <c:pt idx="7">
                  <c:v>79.896029007033334</c:v>
                </c:pt>
                <c:pt idx="8">
                  <c:v>82.256903840964284</c:v>
                </c:pt>
                <c:pt idx="9">
                  <c:v>82.76689143322622</c:v>
                </c:pt>
                <c:pt idx="10">
                  <c:v>79.962399440363768</c:v>
                </c:pt>
                <c:pt idx="11">
                  <c:v>80.724752824858754</c:v>
                </c:pt>
                <c:pt idx="12">
                  <c:v>78.352326278810722</c:v>
                </c:pt>
                <c:pt idx="13">
                  <c:v>75.216944273082447</c:v>
                </c:pt>
                <c:pt idx="14">
                  <c:v>75.765358962674512</c:v>
                </c:pt>
                <c:pt idx="15">
                  <c:v>71.984098870390028</c:v>
                </c:pt>
                <c:pt idx="16">
                  <c:v>72.148802714111</c:v>
                </c:pt>
                <c:pt idx="17">
                  <c:v>73.179417413572338</c:v>
                </c:pt>
                <c:pt idx="18">
                  <c:v>73.194060911674057</c:v>
                </c:pt>
                <c:pt idx="19">
                  <c:v>69.085483322630608</c:v>
                </c:pt>
                <c:pt idx="20">
                  <c:v>68.405894673847996</c:v>
                </c:pt>
                <c:pt idx="21">
                  <c:v>69.239797077307472</c:v>
                </c:pt>
                <c:pt idx="22">
                  <c:v>71.786317070298693</c:v>
                </c:pt>
                <c:pt idx="23">
                  <c:v>69.888035461805956</c:v>
                </c:pt>
                <c:pt idx="24">
                  <c:v>67.759623578229764</c:v>
                </c:pt>
                <c:pt idx="25">
                  <c:v>67.00985600703477</c:v>
                </c:pt>
                <c:pt idx="26">
                  <c:v>68.255271505877943</c:v>
                </c:pt>
                <c:pt idx="27">
                  <c:v>72.202921437031193</c:v>
                </c:pt>
                <c:pt idx="28">
                  <c:v>76.48141178438506</c:v>
                </c:pt>
                <c:pt idx="29">
                  <c:v>70.407299045272552</c:v>
                </c:pt>
                <c:pt idx="30">
                  <c:v>70.118467967641749</c:v>
                </c:pt>
                <c:pt idx="31">
                  <c:v>70.989403407988192</c:v>
                </c:pt>
                <c:pt idx="32">
                  <c:v>69.986989132098572</c:v>
                </c:pt>
                <c:pt idx="33">
                  <c:v>69.598142933252134</c:v>
                </c:pt>
                <c:pt idx="34">
                  <c:v>68.178937558247881</c:v>
                </c:pt>
                <c:pt idx="35">
                  <c:v>65.458124552612745</c:v>
                </c:pt>
                <c:pt idx="36">
                  <c:v>63.180985939821056</c:v>
                </c:pt>
                <c:pt idx="37">
                  <c:v>66.867756206354429</c:v>
                </c:pt>
                <c:pt idx="38">
                  <c:v>69.629939846188975</c:v>
                </c:pt>
                <c:pt idx="39">
                  <c:v>68.495561963971369</c:v>
                </c:pt>
                <c:pt idx="40">
                  <c:v>67.499538660269423</c:v>
                </c:pt>
                <c:pt idx="41">
                  <c:v>66.64116018073166</c:v>
                </c:pt>
                <c:pt idx="42">
                  <c:v>65.062255425115609</c:v>
                </c:pt>
                <c:pt idx="43">
                  <c:v>63.065517241379311</c:v>
                </c:pt>
                <c:pt idx="44">
                  <c:v>62.522220702857922</c:v>
                </c:pt>
                <c:pt idx="45">
                  <c:v>60.748687969175577</c:v>
                </c:pt>
                <c:pt idx="46">
                  <c:v>56.688983943958839</c:v>
                </c:pt>
                <c:pt idx="47">
                  <c:v>58.913155521195712</c:v>
                </c:pt>
                <c:pt idx="48">
                  <c:v>58.966339953572344</c:v>
                </c:pt>
                <c:pt idx="49">
                  <c:v>59.855997381770578</c:v>
                </c:pt>
                <c:pt idx="50">
                  <c:v>61.450843357301245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EE-4D93-8C75-6EBB265E8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62624"/>
        <c:axId val="110886208"/>
      </c:lineChart>
      <c:catAx>
        <c:axId val="10876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110886208"/>
        <c:crosses val="autoZero"/>
        <c:auto val="1"/>
        <c:lblAlgn val="ctr"/>
        <c:lblOffset val="100"/>
        <c:noMultiLvlLbl val="0"/>
      </c:catAx>
      <c:valAx>
        <c:axId val="110886208"/>
        <c:scaling>
          <c:orientation val="minMax"/>
          <c:max val="150"/>
          <c:min val="4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762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48650974779121"/>
          <c:y val="0.9360347586033817"/>
          <c:w val="0.57419984937286894"/>
          <c:h val="4.802898641653857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079788777889094E-2"/>
          <c:y val="1.6208551620290491E-2"/>
          <c:w val="0.92116396865373995"/>
          <c:h val="0.81044117493281465"/>
        </c:manualLayout>
      </c:layout>
      <c:lineChart>
        <c:grouping val="standard"/>
        <c:varyColors val="0"/>
        <c:ser>
          <c:idx val="0"/>
          <c:order val="0"/>
          <c:tx>
            <c:strRef>
              <c:f>'გაცვლითი კურსი'!$D$4</c:f>
              <c:strCache>
                <c:ptCount val="1"/>
                <c:pt idx="0">
                  <c:v>ნომინალური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კურსი'!$B$157:$C$207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'გაცვლითი კურსი'!$D$157:$D$207</c:f>
              <c:numCache>
                <c:formatCode>0.0</c:formatCode>
                <c:ptCount val="51"/>
                <c:pt idx="0">
                  <c:v>125.83888553317604</c:v>
                </c:pt>
                <c:pt idx="1">
                  <c:v>128.57582443818131</c:v>
                </c:pt>
                <c:pt idx="2">
                  <c:v>131.40210002386499</c:v>
                </c:pt>
                <c:pt idx="3">
                  <c:v>132.03867015372936</c:v>
                </c:pt>
                <c:pt idx="4">
                  <c:v>130.84534064726313</c:v>
                </c:pt>
                <c:pt idx="5">
                  <c:v>131.13201213514463</c:v>
                </c:pt>
                <c:pt idx="6">
                  <c:v>131.89047487274968</c:v>
                </c:pt>
                <c:pt idx="7">
                  <c:v>137.31469299470282</c:v>
                </c:pt>
                <c:pt idx="8">
                  <c:v>138.51137231560077</c:v>
                </c:pt>
                <c:pt idx="9">
                  <c:v>140.00246021078971</c:v>
                </c:pt>
                <c:pt idx="10">
                  <c:v>141.8033229030448</c:v>
                </c:pt>
                <c:pt idx="11">
                  <c:v>138.75008906778049</c:v>
                </c:pt>
                <c:pt idx="12">
                  <c:v>139.06563626838212</c:v>
                </c:pt>
                <c:pt idx="13">
                  <c:v>137.57569150158233</c:v>
                </c:pt>
                <c:pt idx="14">
                  <c:v>137.41389498254105</c:v>
                </c:pt>
                <c:pt idx="15">
                  <c:v>132.25862485083942</c:v>
                </c:pt>
                <c:pt idx="16">
                  <c:v>126.18979772714947</c:v>
                </c:pt>
                <c:pt idx="17">
                  <c:v>131.17323821419183</c:v>
                </c:pt>
                <c:pt idx="18">
                  <c:v>132.93759201863713</c:v>
                </c:pt>
                <c:pt idx="19">
                  <c:v>132.16977509636922</c:v>
                </c:pt>
                <c:pt idx="20">
                  <c:v>129.32291683714729</c:v>
                </c:pt>
                <c:pt idx="21">
                  <c:v>128.11210516604018</c:v>
                </c:pt>
                <c:pt idx="22">
                  <c:v>129.8811407959852</c:v>
                </c:pt>
                <c:pt idx="23">
                  <c:v>133.23321261759492</c:v>
                </c:pt>
                <c:pt idx="24">
                  <c:v>138.35068942286168</c:v>
                </c:pt>
                <c:pt idx="25">
                  <c:v>135.04970112816605</c:v>
                </c:pt>
                <c:pt idx="26">
                  <c:v>138.956726188099</c:v>
                </c:pt>
                <c:pt idx="27">
                  <c:v>142.78168019073263</c:v>
                </c:pt>
                <c:pt idx="28">
                  <c:v>148.5430692361856</c:v>
                </c:pt>
                <c:pt idx="29">
                  <c:v>148.58500213874763</c:v>
                </c:pt>
                <c:pt idx="30">
                  <c:v>140.29284022583636</c:v>
                </c:pt>
                <c:pt idx="31">
                  <c:v>141.66167009173282</c:v>
                </c:pt>
                <c:pt idx="32">
                  <c:v>142.78205092893444</c:v>
                </c:pt>
                <c:pt idx="33">
                  <c:v>140.76841984795323</c:v>
                </c:pt>
                <c:pt idx="34">
                  <c:v>138.57785759291022</c:v>
                </c:pt>
                <c:pt idx="35">
                  <c:v>132.91543593459625</c:v>
                </c:pt>
                <c:pt idx="36">
                  <c:v>132.32385241017309</c:v>
                </c:pt>
                <c:pt idx="37">
                  <c:v>133.79384517634995</c:v>
                </c:pt>
                <c:pt idx="38">
                  <c:v>142.35908675429812</c:v>
                </c:pt>
                <c:pt idx="39">
                  <c:v>144.30079839311747</c:v>
                </c:pt>
                <c:pt idx="40">
                  <c:v>141.6453323684988</c:v>
                </c:pt>
                <c:pt idx="41">
                  <c:v>141.48457858935447</c:v>
                </c:pt>
                <c:pt idx="42">
                  <c:v>141.92848227441601</c:v>
                </c:pt>
                <c:pt idx="43">
                  <c:v>140.29777149452713</c:v>
                </c:pt>
                <c:pt idx="44">
                  <c:v>134.80761466879488</c:v>
                </c:pt>
                <c:pt idx="45">
                  <c:v>135.80255420546845</c:v>
                </c:pt>
                <c:pt idx="46">
                  <c:v>128.93602736756819</c:v>
                </c:pt>
                <c:pt idx="47">
                  <c:v>131.40482072832867</c:v>
                </c:pt>
                <c:pt idx="48">
                  <c:v>132.50342304319099</c:v>
                </c:pt>
                <c:pt idx="49">
                  <c:v>135.66633318374696</c:v>
                </c:pt>
                <c:pt idx="50">
                  <c:v>137.57015418297695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E-443D-90EE-F2C2A76FA6D2}"/>
            </c:ext>
          </c:extLst>
        </c:ser>
        <c:ser>
          <c:idx val="1"/>
          <c:order val="1"/>
          <c:tx>
            <c:strRef>
              <c:f>'გაცვლითი კურსი'!$E$4</c:f>
              <c:strCache>
                <c:ptCount val="1"/>
                <c:pt idx="0">
                  <c:v>რეალური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კურსი'!$B$157:$C$207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'გაცვლითი კურსი'!$E$157:$E$207</c:f>
              <c:numCache>
                <c:formatCode>0.0</c:formatCode>
                <c:ptCount val="51"/>
                <c:pt idx="0">
                  <c:v>108.5555785858747</c:v>
                </c:pt>
                <c:pt idx="1">
                  <c:v>110.77620853958324</c:v>
                </c:pt>
                <c:pt idx="2">
                  <c:v>110.77620853958324</c:v>
                </c:pt>
                <c:pt idx="3">
                  <c:v>112.81103011524429</c:v>
                </c:pt>
                <c:pt idx="4">
                  <c:v>111.04891358636364</c:v>
                </c:pt>
                <c:pt idx="5">
                  <c:v>110.29820506741197</c:v>
                </c:pt>
                <c:pt idx="6">
                  <c:v>110.26717327995696</c:v>
                </c:pt>
                <c:pt idx="7">
                  <c:v>115.18571283146008</c:v>
                </c:pt>
                <c:pt idx="8">
                  <c:v>116.88306635783347</c:v>
                </c:pt>
                <c:pt idx="9">
                  <c:v>117.4137085208272</c:v>
                </c:pt>
                <c:pt idx="10">
                  <c:v>118.31493790007403</c:v>
                </c:pt>
                <c:pt idx="11">
                  <c:v>115.75234216495349</c:v>
                </c:pt>
                <c:pt idx="12">
                  <c:v>115.53217770615348</c:v>
                </c:pt>
                <c:pt idx="13">
                  <c:v>112.65095591818277</c:v>
                </c:pt>
                <c:pt idx="14">
                  <c:v>112.04333552835497</c:v>
                </c:pt>
                <c:pt idx="15">
                  <c:v>106.50477468158421</c:v>
                </c:pt>
                <c:pt idx="16">
                  <c:v>101.99918165140478</c:v>
                </c:pt>
                <c:pt idx="17">
                  <c:v>106.37453489461488</c:v>
                </c:pt>
                <c:pt idx="18">
                  <c:v>107.96941400336799</c:v>
                </c:pt>
                <c:pt idx="19">
                  <c:v>108.2995014665548</c:v>
                </c:pt>
                <c:pt idx="20">
                  <c:v>106.55205720952581</c:v>
                </c:pt>
                <c:pt idx="21">
                  <c:v>106.13144851691578</c:v>
                </c:pt>
                <c:pt idx="22">
                  <c:v>107.48315711786465</c:v>
                </c:pt>
                <c:pt idx="23">
                  <c:v>108.57690550451137</c:v>
                </c:pt>
                <c:pt idx="24">
                  <c:v>112.66012752054651</c:v>
                </c:pt>
                <c:pt idx="25">
                  <c:v>109.90107676397341</c:v>
                </c:pt>
                <c:pt idx="26">
                  <c:v>112.33528511108256</c:v>
                </c:pt>
                <c:pt idx="27">
                  <c:v>114.18384309251772</c:v>
                </c:pt>
                <c:pt idx="28">
                  <c:v>118.0792924311223</c:v>
                </c:pt>
                <c:pt idx="29">
                  <c:v>116.95513526369055</c:v>
                </c:pt>
                <c:pt idx="30">
                  <c:v>110.57005204870305</c:v>
                </c:pt>
                <c:pt idx="31">
                  <c:v>112.1189635171592</c:v>
                </c:pt>
                <c:pt idx="32">
                  <c:v>112.61946763437352</c:v>
                </c:pt>
                <c:pt idx="33">
                  <c:v>110.75134933614528</c:v>
                </c:pt>
                <c:pt idx="34">
                  <c:v>109.16179085181454</c:v>
                </c:pt>
                <c:pt idx="35">
                  <c:v>104.69047852759709</c:v>
                </c:pt>
                <c:pt idx="36">
                  <c:v>106.10023482812301</c:v>
                </c:pt>
                <c:pt idx="37">
                  <c:v>108.60956675940712</c:v>
                </c:pt>
                <c:pt idx="38">
                  <c:v>114.3758360283818</c:v>
                </c:pt>
                <c:pt idx="39">
                  <c:v>115.38925997269405</c:v>
                </c:pt>
                <c:pt idx="40">
                  <c:v>113.07493120414507</c:v>
                </c:pt>
                <c:pt idx="41">
                  <c:v>112.53531171859865</c:v>
                </c:pt>
                <c:pt idx="42">
                  <c:v>112.06396717527754</c:v>
                </c:pt>
                <c:pt idx="43">
                  <c:v>110.81340245955514</c:v>
                </c:pt>
                <c:pt idx="44">
                  <c:v>106.64854670435879</c:v>
                </c:pt>
                <c:pt idx="45">
                  <c:v>107.46105486051772</c:v>
                </c:pt>
                <c:pt idx="46">
                  <c:v>102.5617312326669</c:v>
                </c:pt>
                <c:pt idx="47">
                  <c:v>104.84472180642301</c:v>
                </c:pt>
                <c:pt idx="48">
                  <c:v>105.92604506820062</c:v>
                </c:pt>
                <c:pt idx="49">
                  <c:v>108.17348901664981</c:v>
                </c:pt>
                <c:pt idx="50">
                  <c:v>108.82710405004352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E-443D-90EE-F2C2A76FA6D2}"/>
            </c:ext>
          </c:extLst>
        </c:ser>
        <c:ser>
          <c:idx val="2"/>
          <c:order val="2"/>
          <c:tx>
            <c:strRef>
              <c:f>'გაცვლითი კურსი'!$F$4</c:f>
              <c:strCache>
                <c:ptCount val="1"/>
                <c:pt idx="0">
                  <c:v>აშშ დოლარი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კურსი'!$B$157:$C$207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'გაცვლითი კურსი'!$F$157:$F$207</c:f>
              <c:numCache>
                <c:formatCode>0.0</c:formatCode>
                <c:ptCount val="51"/>
                <c:pt idx="0">
                  <c:v>115.6527676450231</c:v>
                </c:pt>
                <c:pt idx="1">
                  <c:v>117.79460798323331</c:v>
                </c:pt>
                <c:pt idx="2">
                  <c:v>117.91592760008392</c:v>
                </c:pt>
                <c:pt idx="3">
                  <c:v>116.37114838029628</c:v>
                </c:pt>
                <c:pt idx="4">
                  <c:v>116.30547246834848</c:v>
                </c:pt>
                <c:pt idx="5">
                  <c:v>116.4895521263166</c:v>
                </c:pt>
                <c:pt idx="6">
                  <c:v>118.31534427986374</c:v>
                </c:pt>
                <c:pt idx="7">
                  <c:v>118.71063748079879</c:v>
                </c:pt>
                <c:pt idx="8">
                  <c:v>117.59967282964317</c:v>
                </c:pt>
                <c:pt idx="9">
                  <c:v>117.46561027511781</c:v>
                </c:pt>
                <c:pt idx="10">
                  <c:v>112.19602932636469</c:v>
                </c:pt>
                <c:pt idx="11">
                  <c:v>110.58256421263506</c:v>
                </c:pt>
                <c:pt idx="12">
                  <c:v>100.24890142854828</c:v>
                </c:pt>
                <c:pt idx="13">
                  <c:v>95.170253378898437</c:v>
                </c:pt>
                <c:pt idx="14">
                  <c:v>92.517022072577632</c:v>
                </c:pt>
                <c:pt idx="15">
                  <c:v>89.239885102267664</c:v>
                </c:pt>
                <c:pt idx="16">
                  <c:v>89.16652244144457</c:v>
                </c:pt>
                <c:pt idx="17">
                  <c:v>91.661106910406389</c:v>
                </c:pt>
                <c:pt idx="18">
                  <c:v>90.418421668421672</c:v>
                </c:pt>
                <c:pt idx="19">
                  <c:v>87.825129625683644</c:v>
                </c:pt>
                <c:pt idx="20">
                  <c:v>86.530763632292008</c:v>
                </c:pt>
                <c:pt idx="21">
                  <c:v>85.938976925215442</c:v>
                </c:pt>
                <c:pt idx="22">
                  <c:v>85.68527989134202</c:v>
                </c:pt>
                <c:pt idx="23">
                  <c:v>86.050217823987097</c:v>
                </c:pt>
                <c:pt idx="24">
                  <c:v>83.369742573189313</c:v>
                </c:pt>
                <c:pt idx="25">
                  <c:v>83.171227163881952</c:v>
                </c:pt>
                <c:pt idx="26">
                  <c:v>87.031406168616357</c:v>
                </c:pt>
                <c:pt idx="27">
                  <c:v>92.376021635513311</c:v>
                </c:pt>
                <c:pt idx="28">
                  <c:v>95.976931197218079</c:v>
                </c:pt>
                <c:pt idx="29">
                  <c:v>87.982609685636632</c:v>
                </c:pt>
                <c:pt idx="30">
                  <c:v>87.772761474793072</c:v>
                </c:pt>
                <c:pt idx="31">
                  <c:v>89.383096229470269</c:v>
                </c:pt>
                <c:pt idx="32">
                  <c:v>88.45845673978053</c:v>
                </c:pt>
                <c:pt idx="33">
                  <c:v>85.543010529520018</c:v>
                </c:pt>
                <c:pt idx="34">
                  <c:v>81.419804301160241</c:v>
                </c:pt>
                <c:pt idx="35">
                  <c:v>77.860687119036839</c:v>
                </c:pt>
                <c:pt idx="36">
                  <c:v>76.154490472143181</c:v>
                </c:pt>
                <c:pt idx="37">
                  <c:v>79.762227296770789</c:v>
                </c:pt>
                <c:pt idx="38">
                  <c:v>84.2800861551884</c:v>
                </c:pt>
                <c:pt idx="39">
                  <c:v>84.40435233726518</c:v>
                </c:pt>
                <c:pt idx="40">
                  <c:v>84.898107714701595</c:v>
                </c:pt>
                <c:pt idx="41">
                  <c:v>85.610529522543487</c:v>
                </c:pt>
                <c:pt idx="42">
                  <c:v>85.835172921265652</c:v>
                </c:pt>
                <c:pt idx="43">
                  <c:v>84.898107714701595</c:v>
                </c:pt>
                <c:pt idx="44">
                  <c:v>83.208166781066211</c:v>
                </c:pt>
                <c:pt idx="45">
                  <c:v>79.651245184813007</c:v>
                </c:pt>
                <c:pt idx="46">
                  <c:v>75.69574533210897</c:v>
                </c:pt>
                <c:pt idx="47">
                  <c:v>79.500681531774816</c:v>
                </c:pt>
                <c:pt idx="48">
                  <c:v>82.535010079164834</c:v>
                </c:pt>
                <c:pt idx="49">
                  <c:v>83.11420313235196</c:v>
                </c:pt>
                <c:pt idx="50">
                  <c:v>85.355229732714818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E-443D-90EE-F2C2A76FA6D2}"/>
            </c:ext>
          </c:extLst>
        </c:ser>
        <c:ser>
          <c:idx val="3"/>
          <c:order val="3"/>
          <c:tx>
            <c:strRef>
              <c:f>'გაცვლითი კურსი'!$G$4</c:f>
              <c:strCache>
                <c:ptCount val="1"/>
                <c:pt idx="0">
                  <c:v>ევრო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კურსი'!$B$157:$C$207</c:f>
              <c:multiLvlStrCache>
                <c:ptCount val="5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'გაცვლითი კურსი'!$G$157:$G$207</c:f>
              <c:numCache>
                <c:formatCode>0.0</c:formatCode>
                <c:ptCount val="51"/>
                <c:pt idx="0">
                  <c:v>75.496388028895765</c:v>
                </c:pt>
                <c:pt idx="1">
                  <c:v>76.590309476946246</c:v>
                </c:pt>
                <c:pt idx="2">
                  <c:v>76.200991625348919</c:v>
                </c:pt>
                <c:pt idx="3">
                  <c:v>74.512120594825831</c:v>
                </c:pt>
                <c:pt idx="4">
                  <c:v>75.837618178802444</c:v>
                </c:pt>
                <c:pt idx="5">
                  <c:v>75.947842697562379</c:v>
                </c:pt>
                <c:pt idx="6">
                  <c:v>78.352326278810722</c:v>
                </c:pt>
                <c:pt idx="7">
                  <c:v>79.896029007033334</c:v>
                </c:pt>
                <c:pt idx="8">
                  <c:v>82.256903840964284</c:v>
                </c:pt>
                <c:pt idx="9">
                  <c:v>82.76689143322622</c:v>
                </c:pt>
                <c:pt idx="10">
                  <c:v>79.962399440363768</c:v>
                </c:pt>
                <c:pt idx="11">
                  <c:v>80.724752824858754</c:v>
                </c:pt>
                <c:pt idx="12">
                  <c:v>78.352326278810722</c:v>
                </c:pt>
                <c:pt idx="13">
                  <c:v>75.216944273082447</c:v>
                </c:pt>
                <c:pt idx="14">
                  <c:v>75.765358962674512</c:v>
                </c:pt>
                <c:pt idx="15">
                  <c:v>71.984098870390028</c:v>
                </c:pt>
                <c:pt idx="16">
                  <c:v>72.148802714111</c:v>
                </c:pt>
                <c:pt idx="17">
                  <c:v>73.179417413572338</c:v>
                </c:pt>
                <c:pt idx="18">
                  <c:v>73.194060911674057</c:v>
                </c:pt>
                <c:pt idx="19">
                  <c:v>69.085483322630608</c:v>
                </c:pt>
                <c:pt idx="20">
                  <c:v>68.405894673847996</c:v>
                </c:pt>
                <c:pt idx="21">
                  <c:v>69.239797077307472</c:v>
                </c:pt>
                <c:pt idx="22">
                  <c:v>71.786317070298693</c:v>
                </c:pt>
                <c:pt idx="23">
                  <c:v>69.888035461805956</c:v>
                </c:pt>
                <c:pt idx="24">
                  <c:v>67.759623578229764</c:v>
                </c:pt>
                <c:pt idx="25">
                  <c:v>67.00985600703477</c:v>
                </c:pt>
                <c:pt idx="26">
                  <c:v>68.255271505877943</c:v>
                </c:pt>
                <c:pt idx="27">
                  <c:v>72.202921437031193</c:v>
                </c:pt>
                <c:pt idx="28">
                  <c:v>76.48141178438506</c:v>
                </c:pt>
                <c:pt idx="29">
                  <c:v>70.407299045272552</c:v>
                </c:pt>
                <c:pt idx="30">
                  <c:v>70.118467967641749</c:v>
                </c:pt>
                <c:pt idx="31">
                  <c:v>70.989403407988192</c:v>
                </c:pt>
                <c:pt idx="32">
                  <c:v>69.986989132098572</c:v>
                </c:pt>
                <c:pt idx="33">
                  <c:v>69.598142933252134</c:v>
                </c:pt>
                <c:pt idx="34">
                  <c:v>68.178937558247881</c:v>
                </c:pt>
                <c:pt idx="35">
                  <c:v>65.458124552612745</c:v>
                </c:pt>
                <c:pt idx="36">
                  <c:v>63.180985939821056</c:v>
                </c:pt>
                <c:pt idx="37">
                  <c:v>66.867756206354429</c:v>
                </c:pt>
                <c:pt idx="38">
                  <c:v>69.629939846188975</c:v>
                </c:pt>
                <c:pt idx="39">
                  <c:v>68.495561963971369</c:v>
                </c:pt>
                <c:pt idx="40">
                  <c:v>67.499538660269423</c:v>
                </c:pt>
                <c:pt idx="41">
                  <c:v>66.64116018073166</c:v>
                </c:pt>
                <c:pt idx="42">
                  <c:v>65.062255425115609</c:v>
                </c:pt>
                <c:pt idx="43">
                  <c:v>63.065517241379311</c:v>
                </c:pt>
                <c:pt idx="44">
                  <c:v>62.522220702857922</c:v>
                </c:pt>
                <c:pt idx="45">
                  <c:v>60.748687969175577</c:v>
                </c:pt>
                <c:pt idx="46">
                  <c:v>56.688983943958839</c:v>
                </c:pt>
                <c:pt idx="47">
                  <c:v>58.913155521195712</c:v>
                </c:pt>
                <c:pt idx="48">
                  <c:v>58.966339953572344</c:v>
                </c:pt>
                <c:pt idx="49">
                  <c:v>59.855997381770578</c:v>
                </c:pt>
                <c:pt idx="50">
                  <c:v>61.450843357301245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3E-443D-90EE-F2C2A76F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727360"/>
        <c:axId val="130362176"/>
      </c:lineChart>
      <c:catAx>
        <c:axId val="13172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130362176"/>
        <c:crosses val="autoZero"/>
        <c:auto val="1"/>
        <c:lblAlgn val="ctr"/>
        <c:lblOffset val="100"/>
        <c:noMultiLvlLbl val="0"/>
      </c:catAx>
      <c:valAx>
        <c:axId val="130362176"/>
        <c:scaling>
          <c:orientation val="minMax"/>
          <c:max val="150"/>
          <c:min val="4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1727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48650974779121"/>
          <c:y val="0.9360347586033817"/>
          <c:w val="0.68258889687786795"/>
          <c:h val="6.3965314194880565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10</xdr:row>
      <xdr:rowOff>95250</xdr:rowOff>
    </xdr:from>
    <xdr:to>
      <xdr:col>26</xdr:col>
      <xdr:colOff>419100</xdr:colOff>
      <xdr:row>33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266699</xdr:colOff>
      <xdr:row>173</xdr:row>
      <xdr:rowOff>180975</xdr:rowOff>
    </xdr:from>
    <xdr:to>
      <xdr:col>23</xdr:col>
      <xdr:colOff>123825</xdr:colOff>
      <xdr:row>197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47625</xdr:rowOff>
    </xdr:from>
    <xdr:to>
      <xdr:col>0</xdr:col>
      <xdr:colOff>0</xdr:colOff>
      <xdr:row>63</xdr:row>
      <xdr:rowOff>47625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56</xdr:row>
      <xdr:rowOff>161925</xdr:rowOff>
    </xdr:from>
    <xdr:to>
      <xdr:col>21</xdr:col>
      <xdr:colOff>95250</xdr:colOff>
      <xdr:row>81</xdr:row>
      <xdr:rowOff>85725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704846</xdr:colOff>
      <xdr:row>273</xdr:row>
      <xdr:rowOff>85725</xdr:rowOff>
    </xdr:from>
    <xdr:to>
      <xdr:col>10</xdr:col>
      <xdr:colOff>400050</xdr:colOff>
      <xdr:row>296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361949</xdr:colOff>
      <xdr:row>122</xdr:row>
      <xdr:rowOff>47624</xdr:rowOff>
    </xdr:from>
    <xdr:to>
      <xdr:col>21</xdr:col>
      <xdr:colOff>523875</xdr:colOff>
      <xdr:row>151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590548</xdr:colOff>
      <xdr:row>162</xdr:row>
      <xdr:rowOff>157162</xdr:rowOff>
    </xdr:from>
    <xdr:to>
      <xdr:col>20</xdr:col>
      <xdr:colOff>552449</xdr:colOff>
      <xdr:row>186</xdr:row>
      <xdr:rowOff>114301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390525</xdr:colOff>
      <xdr:row>197</xdr:row>
      <xdr:rowOff>142877</xdr:rowOff>
    </xdr:from>
    <xdr:to>
      <xdr:col>27</xdr:col>
      <xdr:colOff>133350</xdr:colOff>
      <xdr:row>224</xdr:row>
      <xdr:rowOff>85726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218</xdr:row>
      <xdr:rowOff>0</xdr:rowOff>
    </xdr:from>
    <xdr:to>
      <xdr:col>13</xdr:col>
      <xdr:colOff>295275</xdr:colOff>
      <xdr:row>247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161931</xdr:colOff>
      <xdr:row>174</xdr:row>
      <xdr:rowOff>0</xdr:rowOff>
    </xdr:from>
    <xdr:to>
      <xdr:col>22</xdr:col>
      <xdr:colOff>209550</xdr:colOff>
      <xdr:row>193</xdr:row>
      <xdr:rowOff>161931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647697</xdr:colOff>
      <xdr:row>192</xdr:row>
      <xdr:rowOff>119062</xdr:rowOff>
    </xdr:from>
    <xdr:to>
      <xdr:col>15</xdr:col>
      <xdr:colOff>57150</xdr:colOff>
      <xdr:row>215</xdr:row>
      <xdr:rowOff>161926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192</xdr:row>
      <xdr:rowOff>85725</xdr:rowOff>
    </xdr:from>
    <xdr:to>
      <xdr:col>8</xdr:col>
      <xdr:colOff>266700</xdr:colOff>
      <xdr:row>215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224</xdr:row>
      <xdr:rowOff>95249</xdr:rowOff>
    </xdr:from>
    <xdr:to>
      <xdr:col>18</xdr:col>
      <xdr:colOff>114300</xdr:colOff>
      <xdr:row>247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</xdr:colOff>
      <xdr:row>200</xdr:row>
      <xdr:rowOff>66675</xdr:rowOff>
    </xdr:from>
    <xdr:to>
      <xdr:col>18</xdr:col>
      <xdr:colOff>200025</xdr:colOff>
      <xdr:row>223</xdr:row>
      <xdr:rowOff>176214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98</xdr:row>
      <xdr:rowOff>152400</xdr:rowOff>
    </xdr:from>
    <xdr:to>
      <xdr:col>19</xdr:col>
      <xdr:colOff>276225</xdr:colOff>
      <xdr:row>123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552449</xdr:colOff>
      <xdr:row>79</xdr:row>
      <xdr:rowOff>66675</xdr:rowOff>
    </xdr:from>
    <xdr:to>
      <xdr:col>17</xdr:col>
      <xdr:colOff>57150</xdr:colOff>
      <xdr:row>101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ownloads\central_bank_surveyge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%20seqtori\money_aggregates_and_monetary_ratiosgeo%20(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\georgian_depository_corporations_surveygeo%20(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georgian_depository_corporations_surveygeo%20(4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central_bank_surveygeo%20(1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georgian_depository_corporations_surveygeo%20(4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informacia/monetaruli/assets__liabilities_of_commercial_banks_totalgeo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a/monetaruli/market_interest_rates_on_loans_l3.22geo%20(10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official_daily_exchange_rates_20012013geo%20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SINAMEURNEOBEBI/consumer_loans_l3.14geo%20(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12%20tvis%20sashualo%20da%202005=10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SINAMEURNEOBEBI/loans_secured_by_real_estate_l3.8.1geo%20(5)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assets__liabilities_of_commercial_banks_totalge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assets__liabilities_of_commercial_banks_totalgeo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treasury_bills_and_notes_auctionsgeo%20(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12%20tvis%20sashualo%20da%202005=1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oney_aggregates_and_monetary_ratiosgeo%20(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4320;&#4308;&#4304;&#4314;&#4323;&#4320;&#4312;%20&#4321;&#4308;&#4325;&#4322;&#4317;&#4320;&#4312;-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4320;&#4308;&#4304;&#4314;&#4323;&#4320;&#4312;%20&#4321;&#4308;&#4325;&#4322;&#4317;&#4320;&#4312;-0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realuri/DRG/DRG-chemtvi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4320;&#4308;&#4304;&#4314;&#4323;&#4320;&#4312;%20&#4321;&#4308;&#4325;&#4322;&#4317;&#4320;&#431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assets__liabilities_of_commercial_banks_totalge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5">
          <cell r="HS5">
            <v>3862706.6445046999</v>
          </cell>
        </row>
        <row r="14">
          <cell r="HS14">
            <v>39778.943325400192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Sheet1"/>
      <sheetName val="Sheet2"/>
    </sheetNames>
    <sheetDataSet>
      <sheetData sheetId="0" refreshError="1"/>
      <sheetData sheetId="1" refreshError="1">
        <row r="229">
          <cell r="C229">
            <v>3901000.3432136001</v>
          </cell>
          <cell r="D229">
            <v>10178205.897705672</v>
          </cell>
          <cell r="E229">
            <v>5321839.2311819717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6">
          <cell r="HT6">
            <v>4219802.9529868998</v>
          </cell>
        </row>
        <row r="39">
          <cell r="HT39">
            <v>10273632.538846647</v>
          </cell>
        </row>
        <row r="40">
          <cell r="HT40">
            <v>5482589.8648447962</v>
          </cell>
        </row>
        <row r="42">
          <cell r="HT42">
            <v>1879173.5307399996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 refreshError="1">
        <row r="6">
          <cell r="HU6">
            <v>4276753.6783972001</v>
          </cell>
          <cell r="HV6">
            <v>4223692.4194048997</v>
          </cell>
          <cell r="HW6">
            <v>4325711.6824358003</v>
          </cell>
          <cell r="HX6">
            <v>4564841.8286771998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 refreshError="1">
        <row r="5">
          <cell r="HZ5">
            <v>4837812.3341772994</v>
          </cell>
          <cell r="IA5">
            <v>4958096.2470473005</v>
          </cell>
          <cell r="IB5">
            <v>5089714.8653002996</v>
          </cell>
        </row>
        <row r="14">
          <cell r="HZ14">
            <v>-696747.34924460016</v>
          </cell>
          <cell r="IA14">
            <v>-789060.21073020017</v>
          </cell>
          <cell r="IB14">
            <v>-509116.87917529984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39">
          <cell r="IA39">
            <v>11581239.857214106</v>
          </cell>
        </row>
        <row r="40">
          <cell r="IA40">
            <v>5485166.3012330588</v>
          </cell>
        </row>
        <row r="42">
          <cell r="IA42">
            <v>1869531.7461200003</v>
          </cell>
        </row>
        <row r="46">
          <cell r="IA46">
            <v>14789427.08951568</v>
          </cell>
          <cell r="IC46">
            <v>15070191.399227994</v>
          </cell>
          <cell r="ID46">
            <v>14913951.730615178</v>
          </cell>
          <cell r="IE46">
            <v>15190254.651177168</v>
          </cell>
          <cell r="IF46">
            <v>15173418.849961</v>
          </cell>
          <cell r="IG46">
            <v>15505127.394281968</v>
          </cell>
          <cell r="IH46">
            <v>15471526.663678087</v>
          </cell>
        </row>
      </sheetData>
      <sheetData sheetId="1">
        <row r="187">
          <cell r="C187">
            <v>15141606.914748745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  <sheetName val="Sheet1"/>
    </sheetNames>
    <sheetDataSet>
      <sheetData sheetId="0">
        <row r="256">
          <cell r="C256">
            <v>1159601.0171300001</v>
          </cell>
        </row>
        <row r="271">
          <cell r="C271">
            <v>2155343.0594299999</v>
          </cell>
          <cell r="D271">
            <v>3014888.8316700002</v>
          </cell>
        </row>
      </sheetData>
      <sheetData sheetId="1">
        <row r="256">
          <cell r="C256">
            <v>3130061.0378734008</v>
          </cell>
        </row>
        <row r="271">
          <cell r="C271">
            <v>3914373.7411231003</v>
          </cell>
          <cell r="D271">
            <v>6098503.5773293003</v>
          </cell>
        </row>
      </sheetData>
      <sheetData sheetId="2" refreshError="1"/>
      <sheetData sheetId="3">
        <row r="227">
          <cell r="E227">
            <v>24.340474712293215</v>
          </cell>
        </row>
      </sheetData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/>
      <sheetData sheetId="1">
        <row r="157">
          <cell r="B157">
            <v>14.676884401594238</v>
          </cell>
          <cell r="C157">
            <v>18.683041228737839</v>
          </cell>
          <cell r="F157">
            <v>10.725795216461862</v>
          </cell>
        </row>
        <row r="158">
          <cell r="C158">
            <v>18.577450672238193</v>
          </cell>
          <cell r="F158">
            <v>11.03606175522458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Geo"/>
      <sheetName val="realuri efeqturi"/>
      <sheetName val="nominaluri efeqturi"/>
      <sheetName val="NEER_Geo"/>
      <sheetName val="2015(G)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Sheet1"/>
    </sheetNames>
    <sheetDataSet>
      <sheetData sheetId="0">
        <row r="240">
          <cell r="T240">
            <v>106.50477468158421</v>
          </cell>
        </row>
        <row r="241">
          <cell r="T241">
            <v>101.99918165140478</v>
          </cell>
        </row>
        <row r="242">
          <cell r="T242">
            <v>106.37453489461488</v>
          </cell>
        </row>
        <row r="244">
          <cell r="U244">
            <v>87.825129625683644</v>
          </cell>
          <cell r="V244">
            <v>69.085483322630608</v>
          </cell>
          <cell r="W244">
            <v>180.06886710509988</v>
          </cell>
          <cell r="X244">
            <v>200.96012167878703</v>
          </cell>
          <cell r="Y244">
            <v>19.617568470273884</v>
          </cell>
          <cell r="Z244">
            <v>76.272346952050356</v>
          </cell>
          <cell r="AA244">
            <v>344.55309350796921</v>
          </cell>
        </row>
        <row r="245">
          <cell r="U245">
            <v>86.530763632292008</v>
          </cell>
          <cell r="V245">
            <v>68.405894673847996</v>
          </cell>
          <cell r="W245">
            <v>185.57225063938617</v>
          </cell>
          <cell r="X245">
            <v>195.7135583020877</v>
          </cell>
          <cell r="Y245">
            <v>19.273385544277215</v>
          </cell>
          <cell r="Z245">
            <v>73.823346190040709</v>
          </cell>
          <cell r="AA245">
            <v>343.50535134007089</v>
          </cell>
        </row>
      </sheetData>
      <sheetData sheetId="1"/>
      <sheetData sheetId="2">
        <row r="261">
          <cell r="B261">
            <v>107.96941400336799</v>
          </cell>
        </row>
        <row r="262">
          <cell r="B262">
            <v>108.2995014665548</v>
          </cell>
        </row>
        <row r="263">
          <cell r="B263">
            <v>106.55205720952581</v>
          </cell>
        </row>
      </sheetData>
      <sheetData sheetId="3">
        <row r="240">
          <cell r="E240">
            <v>132.93759201863713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4-(g)"/>
    </sheetNames>
    <sheetDataSet>
      <sheetData sheetId="0" refreshError="1">
        <row r="137">
          <cell r="R137">
            <v>22.874550281109816</v>
          </cell>
          <cell r="S137">
            <v>17.476839623159414</v>
          </cell>
        </row>
        <row r="138">
          <cell r="R138">
            <v>22.731147526613931</v>
          </cell>
          <cell r="S138">
            <v>17.682006483953991</v>
          </cell>
        </row>
        <row r="139">
          <cell r="R139">
            <v>22.901520316175844</v>
          </cell>
          <cell r="S139">
            <v>17.705480924357186</v>
          </cell>
        </row>
        <row r="140">
          <cell r="R140">
            <v>22.56373689923214</v>
          </cell>
          <cell r="S140">
            <v>17.604080268397773</v>
          </cell>
        </row>
        <row r="141">
          <cell r="R141">
            <v>22.257283556381886</v>
          </cell>
          <cell r="S141">
            <v>17.458931549942857</v>
          </cell>
        </row>
        <row r="142">
          <cell r="R142">
            <v>21.967867753398206</v>
          </cell>
          <cell r="S142">
            <v>17.43454496815254</v>
          </cell>
        </row>
        <row r="143">
          <cell r="R143">
            <v>21.728094079986707</v>
          </cell>
          <cell r="S143">
            <v>17.378396679077948</v>
          </cell>
        </row>
        <row r="144">
          <cell r="R144">
            <v>21.311998036281143</v>
          </cell>
          <cell r="S144">
            <v>17.30790530301779</v>
          </cell>
        </row>
        <row r="145">
          <cell r="R145">
            <v>21.076848239027136</v>
          </cell>
          <cell r="S145">
            <v>17.162415091869274</v>
          </cell>
        </row>
        <row r="146">
          <cell r="R146">
            <v>21.040532815759718</v>
          </cell>
          <cell r="S146">
            <v>17.06119202684491</v>
          </cell>
        </row>
        <row r="147">
          <cell r="R147">
            <v>20.885313572794079</v>
          </cell>
          <cell r="S147">
            <v>16.908665816871039</v>
          </cell>
        </row>
        <row r="148">
          <cell r="R148">
            <v>21.82024608006693</v>
          </cell>
          <cell r="S148">
            <v>16.248478947651208</v>
          </cell>
        </row>
        <row r="149">
          <cell r="R149">
            <v>21.972662262359421</v>
          </cell>
          <cell r="S149">
            <v>16.066218682005925</v>
          </cell>
        </row>
        <row r="150">
          <cell r="R150">
            <v>21.908189616981538</v>
          </cell>
          <cell r="S150">
            <v>15.997548123822336</v>
          </cell>
        </row>
        <row r="151">
          <cell r="R151">
            <v>21.72490918533018</v>
          </cell>
          <cell r="S151">
            <v>15.852070365024874</v>
          </cell>
        </row>
        <row r="152">
          <cell r="R152">
            <v>20.822863651339254</v>
          </cell>
          <cell r="S152">
            <v>15.878731879207566</v>
          </cell>
        </row>
        <row r="153">
          <cell r="R153">
            <v>21.502545667287794</v>
          </cell>
          <cell r="S153">
            <v>15.755627729802594</v>
          </cell>
        </row>
        <row r="154">
          <cell r="R154">
            <v>21.360128985339671</v>
          </cell>
          <cell r="S154">
            <v>15.654387242798757</v>
          </cell>
        </row>
        <row r="155">
          <cell r="R155">
            <v>20.910754170003589</v>
          </cell>
          <cell r="S155">
            <v>15.167479984403343</v>
          </cell>
        </row>
        <row r="156">
          <cell r="R156">
            <v>20.423109770613365</v>
          </cell>
          <cell r="S156">
            <v>14.918728064541428</v>
          </cell>
        </row>
        <row r="157">
          <cell r="R157">
            <v>20.114332834434535</v>
          </cell>
          <cell r="S157">
            <v>14.768865767077953</v>
          </cell>
        </row>
        <row r="158">
          <cell r="R158">
            <v>19.747520363726451</v>
          </cell>
          <cell r="S158">
            <v>14.651127797468678</v>
          </cell>
        </row>
        <row r="159">
          <cell r="R159">
            <v>19.45202969868361</v>
          </cell>
          <cell r="S159">
            <v>14.460113376095332</v>
          </cell>
        </row>
        <row r="160">
          <cell r="R160">
            <v>19.271192756651324</v>
          </cell>
          <cell r="S160">
            <v>14.263071488060215</v>
          </cell>
        </row>
        <row r="161">
          <cell r="R161">
            <v>19.217269149604238</v>
          </cell>
          <cell r="S161">
            <v>14.151237671367708</v>
          </cell>
        </row>
        <row r="162">
          <cell r="R162">
            <v>18.621012050543339</v>
          </cell>
          <cell r="S162">
            <v>13.665898351718257</v>
          </cell>
        </row>
        <row r="163">
          <cell r="R163">
            <v>18.888554319201305</v>
          </cell>
          <cell r="S163">
            <v>13.912673726697673</v>
          </cell>
        </row>
        <row r="164">
          <cell r="R164">
            <v>18.946491762618631</v>
          </cell>
          <cell r="S164">
            <v>13.705391959670898</v>
          </cell>
        </row>
        <row r="165">
          <cell r="R165">
            <v>18.950535553864665</v>
          </cell>
          <cell r="S165">
            <v>13.67930418208719</v>
          </cell>
        </row>
        <row r="166">
          <cell r="R166">
            <v>18.88612724451972</v>
          </cell>
          <cell r="S166">
            <v>13.508767959060256</v>
          </cell>
        </row>
        <row r="167">
          <cell r="R167">
            <v>18.842323390890368</v>
          </cell>
          <cell r="S167">
            <v>13.343010571915517</v>
          </cell>
        </row>
        <row r="168">
          <cell r="R168">
            <v>18.747263901036579</v>
          </cell>
          <cell r="S168">
            <v>13.416692781891927</v>
          </cell>
        </row>
        <row r="169">
          <cell r="R169">
            <v>18.687624499545635</v>
          </cell>
          <cell r="S169">
            <v>13.287631963609277</v>
          </cell>
        </row>
        <row r="170">
          <cell r="R170">
            <v>18.582099351583455</v>
          </cell>
          <cell r="S170">
            <v>13.146404479736134</v>
          </cell>
        </row>
        <row r="171">
          <cell r="R171">
            <v>18.595573018086903</v>
          </cell>
          <cell r="S171">
            <v>12.248638927091481</v>
          </cell>
        </row>
        <row r="172">
          <cell r="R172">
            <v>15.759932794076821</v>
          </cell>
          <cell r="S172">
            <v>12.052289023521544</v>
          </cell>
        </row>
        <row r="173">
          <cell r="R173">
            <v>15.912044343733344</v>
          </cell>
          <cell r="S173">
            <v>11.943982900422771</v>
          </cell>
        </row>
        <row r="174">
          <cell r="R174">
            <v>15.943251250845977</v>
          </cell>
          <cell r="S174">
            <v>11.9088459557015</v>
          </cell>
        </row>
        <row r="175">
          <cell r="R175">
            <v>16.007266888850793</v>
          </cell>
          <cell r="S175">
            <v>11.778171405532779</v>
          </cell>
        </row>
        <row r="176">
          <cell r="R176">
            <v>16.167208754381612</v>
          </cell>
          <cell r="S176">
            <v>11.628534288533711</v>
          </cell>
        </row>
        <row r="177">
          <cell r="R177">
            <v>16.263347491085227</v>
          </cell>
          <cell r="S177">
            <v>11.52561836334017</v>
          </cell>
        </row>
        <row r="178">
          <cell r="R178">
            <v>16.419955385767693</v>
          </cell>
          <cell r="S178">
            <v>12.072415059569904</v>
          </cell>
        </row>
        <row r="179">
          <cell r="R179">
            <v>16.557019883483861</v>
          </cell>
          <cell r="S179">
            <v>11.936349418230707</v>
          </cell>
        </row>
        <row r="180">
          <cell r="R180">
            <v>16.787190673312228</v>
          </cell>
          <cell r="S180">
            <v>11.886210757860358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12 tvis sashualo"/>
      <sheetName val="2005w. sashualo=100"/>
      <sheetName val="ინფლაცია"/>
      <sheetName val="ინდექსები"/>
      <sheetName val="msp-deflatori"/>
      <sheetName val="SaqarTvelo "/>
      <sheetName val="samrewvelo fasebis indeqsi"/>
      <sheetName val="m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2">
          <cell r="F172">
            <v>118.77</v>
          </cell>
        </row>
        <row r="173">
          <cell r="F173">
            <v>118.324049541482</v>
          </cell>
          <cell r="I173">
            <v>7.1641220600100013</v>
          </cell>
        </row>
        <row r="174">
          <cell r="F174">
            <v>115.00277951912901</v>
          </cell>
          <cell r="I174">
            <v>8.7187038507694865</v>
          </cell>
        </row>
        <row r="175">
          <cell r="F175">
            <v>115.555438405369</v>
          </cell>
          <cell r="I175">
            <v>8.956510623190411</v>
          </cell>
        </row>
        <row r="176">
          <cell r="F176">
            <v>116.575907753904</v>
          </cell>
          <cell r="I176">
            <v>10.216731560339014</v>
          </cell>
        </row>
        <row r="177">
          <cell r="F177">
            <v>120.26782399249542</v>
          </cell>
          <cell r="I177">
            <v>7.7601766286508536</v>
          </cell>
        </row>
        <row r="178">
          <cell r="F178">
            <v>121</v>
          </cell>
          <cell r="I178">
            <v>9.278947904935734</v>
          </cell>
        </row>
        <row r="179">
          <cell r="F179">
            <v>121.70900047970584</v>
          </cell>
          <cell r="I179">
            <v>6.4108249739507954</v>
          </cell>
        </row>
        <row r="180">
          <cell r="I180">
            <v>8.2884046823546385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gage loans"/>
      <sheetName val="mortgage loans,% "/>
      <sheetName val="Sheet1"/>
    </sheetNames>
    <sheetDataSet>
      <sheetData sheetId="0" refreshError="1"/>
      <sheetData sheetId="1" refreshError="1">
        <row r="137">
          <cell r="P137">
            <v>11.5624</v>
          </cell>
          <cell r="X137">
            <v>8.8962000000000003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</sheetNames>
    <sheetDataSet>
      <sheetData sheetId="0" refreshError="1"/>
      <sheetData sheetId="1" refreshError="1"/>
      <sheetData sheetId="2" refreshError="1"/>
      <sheetData sheetId="3" refreshError="1">
        <row r="195">
          <cell r="E195">
            <v>22.149639978484743</v>
          </cell>
        </row>
        <row r="197">
          <cell r="E197">
            <v>29.098142096652055</v>
          </cell>
          <cell r="F197">
            <v>31.43324648897871</v>
          </cell>
        </row>
        <row r="198">
          <cell r="E198">
            <v>31.365945526667645</v>
          </cell>
          <cell r="F198">
            <v>29.815596135405883</v>
          </cell>
        </row>
        <row r="199">
          <cell r="E199">
            <v>31.36839896258482</v>
          </cell>
          <cell r="F199">
            <v>32.01004112402677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</sheetNames>
    <sheetDataSet>
      <sheetData sheetId="0" refreshError="1"/>
      <sheetData sheetId="1" refreshError="1"/>
      <sheetData sheetId="2" refreshError="1"/>
      <sheetData sheetId="3" refreshError="1">
        <row r="200">
          <cell r="E200">
            <v>27.764629024190441</v>
          </cell>
          <cell r="F200">
            <v>30.411649113347295</v>
          </cell>
        </row>
        <row r="201">
          <cell r="E201">
            <v>28.486099598080244</v>
          </cell>
          <cell r="F201">
            <v>24.770309454155907</v>
          </cell>
        </row>
        <row r="202">
          <cell r="E202">
            <v>29.014676507603752</v>
          </cell>
          <cell r="F202">
            <v>27.646327417031785</v>
          </cell>
        </row>
        <row r="203">
          <cell r="E203">
            <v>29.711570891421502</v>
          </cell>
          <cell r="F203">
            <v>30.222839919304562</v>
          </cell>
        </row>
        <row r="204">
          <cell r="E204">
            <v>28.834932008778594</v>
          </cell>
          <cell r="F204">
            <v>29.422998848401448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(G)"/>
      <sheetName val="MPIR-Geo"/>
      <sheetName val="Total_Geo"/>
      <sheetName val="TBsm(G)"/>
      <sheetName val="TReasury(G)"/>
      <sheetName val="Treasury1999-2005(G)"/>
      <sheetName val="Sheet1"/>
    </sheetNames>
    <sheetDataSet>
      <sheetData sheetId="0"/>
      <sheetData sheetId="1"/>
      <sheetData sheetId="2">
        <row r="895">
          <cell r="N895">
            <v>6.82</v>
          </cell>
        </row>
      </sheetData>
      <sheetData sheetId="3">
        <row r="57">
          <cell r="F57">
            <v>5.2254444444444443</v>
          </cell>
          <cell r="G57">
            <v>4</v>
          </cell>
          <cell r="H57">
            <v>4.2973076923076929</v>
          </cell>
        </row>
        <row r="58">
          <cell r="F58">
            <v>6.3319999999999999</v>
          </cell>
          <cell r="G58">
            <v>4</v>
          </cell>
          <cell r="H58">
            <v>4.2973076923076929</v>
          </cell>
        </row>
        <row r="59">
          <cell r="F59">
            <v>6.6619999999999999</v>
          </cell>
          <cell r="G59">
            <v>4</v>
          </cell>
          <cell r="H59">
            <v>4.3204545454545453</v>
          </cell>
        </row>
        <row r="60">
          <cell r="F60">
            <v>6.8635000000000002</v>
          </cell>
          <cell r="G60">
            <v>4</v>
          </cell>
          <cell r="H60">
            <v>4.3365384615384617</v>
          </cell>
        </row>
        <row r="61">
          <cell r="F61">
            <v>6.7709999999999999</v>
          </cell>
          <cell r="G61">
            <v>4</v>
          </cell>
          <cell r="H61">
            <v>4.38</v>
          </cell>
        </row>
        <row r="62">
          <cell r="F62">
            <v>6.5780000000000003</v>
          </cell>
          <cell r="G62">
            <v>4</v>
          </cell>
          <cell r="H62">
            <v>4.3899999999999997</v>
          </cell>
        </row>
        <row r="63">
          <cell r="F63">
            <v>6.3250000000000002</v>
          </cell>
          <cell r="G63">
            <v>4</v>
          </cell>
          <cell r="H63">
            <v>4.2489999999999997</v>
          </cell>
        </row>
        <row r="64">
          <cell r="F64">
            <v>6.0069999999999997</v>
          </cell>
          <cell r="G64">
            <v>4</v>
          </cell>
          <cell r="H64">
            <v>4.16</v>
          </cell>
        </row>
        <row r="65">
          <cell r="F65">
            <v>5.75</v>
          </cell>
          <cell r="G65">
            <v>4</v>
          </cell>
          <cell r="H65">
            <v>4.18</v>
          </cell>
        </row>
        <row r="66">
          <cell r="G66">
            <v>4</v>
          </cell>
          <cell r="H66">
            <v>4.2</v>
          </cell>
        </row>
        <row r="67">
          <cell r="F67">
            <v>5.6660000000000004</v>
          </cell>
          <cell r="G67">
            <v>4</v>
          </cell>
          <cell r="H67">
            <v>4.3</v>
          </cell>
        </row>
        <row r="68">
          <cell r="F68">
            <v>5.9660000000000002</v>
          </cell>
          <cell r="G68">
            <v>4</v>
          </cell>
          <cell r="H68">
            <v>4.62</v>
          </cell>
        </row>
        <row r="69">
          <cell r="F69">
            <v>5.8736666666666668</v>
          </cell>
          <cell r="G69">
            <v>4</v>
          </cell>
          <cell r="H69">
            <v>4.6440000000000001</v>
          </cell>
        </row>
        <row r="70">
          <cell r="F70">
            <v>6.1050000000000004</v>
          </cell>
          <cell r="G70">
            <v>4.5</v>
          </cell>
          <cell r="H70">
            <v>4.7140000000000004</v>
          </cell>
        </row>
        <row r="71">
          <cell r="F71">
            <v>6.2489999999999997</v>
          </cell>
          <cell r="G71">
            <v>4.5</v>
          </cell>
          <cell r="H71">
            <v>4.7249999999999996</v>
          </cell>
        </row>
        <row r="72">
          <cell r="F72">
            <v>6.3597999999999999</v>
          </cell>
          <cell r="G72">
            <v>4.5</v>
          </cell>
          <cell r="H72">
            <v>5.1159999999999997</v>
          </cell>
        </row>
        <row r="73">
          <cell r="F73">
            <v>8.1850000000000005</v>
          </cell>
          <cell r="G73">
            <v>5</v>
          </cell>
          <cell r="H73">
            <v>6.3879999999999999</v>
          </cell>
        </row>
        <row r="74">
          <cell r="F74">
            <v>8.6590000000000007</v>
          </cell>
          <cell r="G74">
            <v>5</v>
          </cell>
          <cell r="H74">
            <v>7.3449999999999998</v>
          </cell>
        </row>
        <row r="75">
          <cell r="F75">
            <v>9.584142857142858</v>
          </cell>
          <cell r="G75">
            <v>5.5</v>
          </cell>
          <cell r="H75">
            <v>8.0120000000000005</v>
          </cell>
        </row>
        <row r="76">
          <cell r="F76">
            <v>9.9749999999999996</v>
          </cell>
          <cell r="G76">
            <v>6</v>
          </cell>
          <cell r="H76">
            <v>8.3379999999999992</v>
          </cell>
        </row>
        <row r="77">
          <cell r="F77">
            <v>10.282</v>
          </cell>
          <cell r="G77">
            <v>7</v>
          </cell>
          <cell r="H77">
            <v>8.86</v>
          </cell>
        </row>
        <row r="78">
          <cell r="F78">
            <v>11.2</v>
          </cell>
          <cell r="G78">
            <v>7</v>
          </cell>
          <cell r="H78">
            <v>10.157999999999999</v>
          </cell>
        </row>
        <row r="79">
          <cell r="F79">
            <v>11.506</v>
          </cell>
          <cell r="G79">
            <v>7.5</v>
          </cell>
          <cell r="H79">
            <v>10.077999999999999</v>
          </cell>
        </row>
        <row r="80">
          <cell r="G80">
            <v>8</v>
          </cell>
          <cell r="H80">
            <v>9.6669999999999998</v>
          </cell>
        </row>
        <row r="81">
          <cell r="F81">
            <v>11.6295</v>
          </cell>
          <cell r="G81">
            <v>8</v>
          </cell>
          <cell r="H81">
            <v>9.8699999999999992</v>
          </cell>
        </row>
        <row r="82">
          <cell r="F82">
            <v>11.654999999999999</v>
          </cell>
          <cell r="G82">
            <v>8</v>
          </cell>
          <cell r="H82">
            <v>9.8249999999999993</v>
          </cell>
        </row>
        <row r="83">
          <cell r="F83">
            <v>10.7765</v>
          </cell>
          <cell r="G83">
            <v>8</v>
          </cell>
          <cell r="H83">
            <v>9.51</v>
          </cell>
        </row>
      </sheetData>
      <sheetData sheetId="4">
        <row r="161">
          <cell r="N161">
            <v>7.4467999999999996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tvis sashualo"/>
      <sheetName val="mSp"/>
      <sheetName val="2005w. sashualo=100"/>
      <sheetName val="Sheet3"/>
      <sheetName val="Sem_form "/>
      <sheetName val="ინფლაცია"/>
      <sheetName val="ინდექსები"/>
      <sheetName val="msp-deflatori"/>
      <sheetName val="SaqarTvelo "/>
      <sheetName val="samrewvelo fasebis indeq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0">
          <cell r="F180">
            <v>122.79265356599429</v>
          </cell>
        </row>
        <row r="181">
          <cell r="F181">
            <v>122.91926217579162</v>
          </cell>
          <cell r="I181">
            <v>8.2242427964778386</v>
          </cell>
        </row>
        <row r="182">
          <cell r="F182">
            <v>122.77878331187921</v>
          </cell>
          <cell r="I182">
            <v>4.7083591707907999</v>
          </cell>
        </row>
        <row r="183">
          <cell r="D183">
            <v>124.14830000000001</v>
          </cell>
          <cell r="F183">
            <v>124.26653654093676</v>
          </cell>
          <cell r="I183">
            <v>4.0862045114421051</v>
          </cell>
        </row>
        <row r="184">
          <cell r="D184">
            <v>125.5206</v>
          </cell>
          <cell r="F184">
            <v>124.29560749928979</v>
          </cell>
          <cell r="I184">
            <v>3.8693463594183299</v>
          </cell>
        </row>
        <row r="185">
          <cell r="D185">
            <v>124.3554</v>
          </cell>
          <cell r="F185">
            <v>121.46787450031171</v>
          </cell>
          <cell r="I185">
            <v>1.8646107318943166</v>
          </cell>
        </row>
        <row r="186">
          <cell r="D186">
            <v>122.9153</v>
          </cell>
          <cell r="F186">
            <v>118.00170101626802</v>
          </cell>
          <cell r="I186">
            <v>-1.5597907785258798</v>
          </cell>
        </row>
        <row r="187">
          <cell r="D187">
            <v>122.4203</v>
          </cell>
          <cell r="F187">
            <v>113.26606281785291</v>
          </cell>
          <cell r="I187">
            <v>-2.7539733984074815</v>
          </cell>
        </row>
        <row r="188">
          <cell r="D188">
            <v>119.9153</v>
          </cell>
          <cell r="F188">
            <v>113.74260255304279</v>
          </cell>
          <cell r="I188">
            <v>-5.9974444601226082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 refreshError="1">
        <row r="235">
          <cell r="D235">
            <v>11197675.774042284</v>
          </cell>
          <cell r="E235">
            <v>5513644.5626520189</v>
          </cell>
          <cell r="G235">
            <v>1860482.19187</v>
          </cell>
        </row>
        <row r="236">
          <cell r="D236">
            <v>11430746.277462199</v>
          </cell>
          <cell r="E236">
            <v>5552475.1670352248</v>
          </cell>
          <cell r="G236">
            <v>1886009.6502899998</v>
          </cell>
        </row>
        <row r="238">
          <cell r="D238">
            <v>11865515.017482148</v>
          </cell>
          <cell r="E238">
            <v>5566482.4631975684</v>
          </cell>
          <cell r="G238">
            <v>1914453.9739300001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მშპ_წლიური"/>
      <sheetName val="მშპ_კვარტალური"/>
      <sheetName val="უმუშევრობა"/>
      <sheetName val="დამატებული ღირებულება_თვეებ"/>
      <sheetName val="სესხები (ნაკადები)"/>
      <sheetName val="ბიზნეს სექტორი წლიური"/>
      <sheetName val="ბიზნეს სექტორი კვარტალური"/>
      <sheetName val="ჯინი"/>
    </sheetNames>
    <sheetDataSet>
      <sheetData sheetId="0" refreshError="1"/>
      <sheetData sheetId="1" refreshError="1">
        <row r="85">
          <cell r="B85">
            <v>8785.319641678203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მშპ_წლიური"/>
      <sheetName val="მშპ_კვარტალური"/>
      <sheetName val="უმუშევრობა"/>
      <sheetName val="დამატებული ღირებულება_თვეებ"/>
      <sheetName val="სესხები (ნაკადები)"/>
      <sheetName val="ბიზნეს სექტორი წლიური"/>
      <sheetName val="ბიზნეს სექტორი კვარტალური"/>
      <sheetName val="ჯინი"/>
      <sheetName val="Sheet1"/>
    </sheetNames>
    <sheetDataSet>
      <sheetData sheetId="0" refreshError="1"/>
      <sheetData sheetId="1" refreshError="1">
        <row r="86">
          <cell r="B86">
            <v>7357.631595620227</v>
          </cell>
        </row>
        <row r="87">
          <cell r="B87">
            <v>8078.1396982139995</v>
          </cell>
        </row>
        <row r="88">
          <cell r="B88">
            <v>8749.0946942911123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_form "/>
      <sheetName val="Sem_form  (2)"/>
      <sheetName val="მოკლე ფორმა 2016"/>
      <sheetName val="მოკლე ფორმა (2)"/>
      <sheetName val="მოკლე ფორმა-17"/>
      <sheetName val="მოკლე ფორმა"/>
      <sheetName val="დამატებული ღირებულება_თვეები"/>
      <sheetName val="2007-2015"/>
      <sheetName val="სულ ბრუნვა baza"/>
      <sheetName val="Summary"/>
      <sheetName val="Summary (2)"/>
      <sheetName val="Sections"/>
      <sheetName val="aqtiuri"/>
      <sheetName val="Sheet2"/>
      <sheetName val="sul brunva 2012-201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J5">
            <v>4024283.5</v>
          </cell>
        </row>
      </sheetData>
      <sheetData sheetId="5" refreshError="1"/>
      <sheetData sheetId="6">
        <row r="124">
          <cell r="C124">
            <v>7.4052390401367205</v>
          </cell>
        </row>
        <row r="145">
          <cell r="G145">
            <v>9445.4727305074903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მშპ_წლიური"/>
      <sheetName val="მშპ_კვარტალური"/>
      <sheetName val="უმუშევრობა"/>
      <sheetName val="დამატებული ღირებულება_თვეებ"/>
      <sheetName val="სესხები (ნაკადები)"/>
      <sheetName val="ბიზნეს სექტორი წლიური"/>
      <sheetName val="ბიზნეს სექტორი "/>
      <sheetName val="ჯინი"/>
    </sheetNames>
    <sheetDataSet>
      <sheetData sheetId="0"/>
      <sheetData sheetId="1">
        <row r="90">
          <cell r="B90">
            <v>8332.1186621092002</v>
          </cell>
        </row>
        <row r="91">
          <cell r="B91">
            <v>9196.2146646921046</v>
          </cell>
        </row>
        <row r="92">
          <cell r="B92">
            <v>9941.6132308466749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  <sheetName val="Sheet1"/>
    </sheetNames>
    <sheetDataSet>
      <sheetData sheetId="0" refreshError="1">
        <row r="64">
          <cell r="C64">
            <v>6491</v>
          </cell>
          <cell r="D64">
            <v>3373</v>
          </cell>
        </row>
        <row r="65">
          <cell r="C65">
            <v>2865</v>
          </cell>
          <cell r="D65">
            <v>3713</v>
          </cell>
        </row>
        <row r="66">
          <cell r="C66">
            <v>3509</v>
          </cell>
          <cell r="D66">
            <v>2925</v>
          </cell>
        </row>
        <row r="67">
          <cell r="C67">
            <v>3369</v>
          </cell>
          <cell r="D67">
            <v>4656</v>
          </cell>
        </row>
        <row r="68">
          <cell r="C68">
            <v>3568</v>
          </cell>
          <cell r="D68">
            <v>3929</v>
          </cell>
        </row>
        <row r="69">
          <cell r="C69">
            <v>3810</v>
          </cell>
          <cell r="D69">
            <v>5645</v>
          </cell>
        </row>
        <row r="70">
          <cell r="C70">
            <v>5388</v>
          </cell>
          <cell r="D70">
            <v>4641</v>
          </cell>
        </row>
        <row r="71">
          <cell r="C71">
            <v>6067</v>
          </cell>
          <cell r="D71">
            <v>4652</v>
          </cell>
        </row>
        <row r="72">
          <cell r="C72">
            <v>6327</v>
          </cell>
          <cell r="D72">
            <v>5511</v>
          </cell>
        </row>
        <row r="73">
          <cell r="C73">
            <v>6223</v>
          </cell>
          <cell r="D73">
            <v>3630</v>
          </cell>
        </row>
        <row r="74">
          <cell r="C74">
            <v>5856</v>
          </cell>
          <cell r="D74">
            <v>5437</v>
          </cell>
        </row>
        <row r="75">
          <cell r="C75">
            <v>5951</v>
          </cell>
          <cell r="D75">
            <v>5587</v>
          </cell>
        </row>
        <row r="76">
          <cell r="C76">
            <v>5069</v>
          </cell>
          <cell r="D76">
            <v>6193</v>
          </cell>
        </row>
        <row r="77">
          <cell r="C77">
            <v>5070</v>
          </cell>
          <cell r="D77">
            <v>3483</v>
          </cell>
        </row>
        <row r="78">
          <cell r="C78">
            <v>7411</v>
          </cell>
          <cell r="D78">
            <v>3079</v>
          </cell>
        </row>
        <row r="79">
          <cell r="C79">
            <v>7245</v>
          </cell>
          <cell r="D79">
            <v>4283</v>
          </cell>
        </row>
        <row r="80">
          <cell r="C80">
            <v>7366</v>
          </cell>
          <cell r="D80">
            <v>4320</v>
          </cell>
        </row>
        <row r="81">
          <cell r="C81">
            <v>7484</v>
          </cell>
          <cell r="D81">
            <v>4113</v>
          </cell>
        </row>
        <row r="82">
          <cell r="C82">
            <v>7450</v>
          </cell>
          <cell r="D82">
            <v>5254</v>
          </cell>
        </row>
        <row r="83">
          <cell r="C83">
            <v>6946</v>
          </cell>
          <cell r="D83">
            <v>4213</v>
          </cell>
        </row>
        <row r="84">
          <cell r="C84">
            <v>8136</v>
          </cell>
          <cell r="D84">
            <v>5365</v>
          </cell>
        </row>
        <row r="85">
          <cell r="C85">
            <v>7117</v>
          </cell>
          <cell r="D85">
            <v>6996</v>
          </cell>
        </row>
        <row r="86">
          <cell r="C86">
            <v>7145</v>
          </cell>
          <cell r="D86">
            <v>4152</v>
          </cell>
        </row>
        <row r="87">
          <cell r="C87">
            <v>8677</v>
          </cell>
          <cell r="D87">
            <v>2474</v>
          </cell>
        </row>
        <row r="88">
          <cell r="C88">
            <v>7708</v>
          </cell>
          <cell r="D88">
            <v>4472</v>
          </cell>
        </row>
        <row r="89">
          <cell r="C89">
            <v>8615</v>
          </cell>
          <cell r="D89">
            <v>4594</v>
          </cell>
        </row>
        <row r="90">
          <cell r="C90">
            <v>8662</v>
          </cell>
          <cell r="D90">
            <v>5253</v>
          </cell>
        </row>
        <row r="91">
          <cell r="C91">
            <v>8225</v>
          </cell>
          <cell r="D91">
            <v>4510</v>
          </cell>
        </row>
        <row r="92">
          <cell r="C92">
            <v>8138</v>
          </cell>
          <cell r="D92">
            <v>4492</v>
          </cell>
        </row>
        <row r="93">
          <cell r="C93">
            <v>8304</v>
          </cell>
          <cell r="D93">
            <v>4336</v>
          </cell>
        </row>
        <row r="94">
          <cell r="C94">
            <v>8196</v>
          </cell>
          <cell r="D94">
            <v>3963</v>
          </cell>
        </row>
        <row r="95">
          <cell r="C95">
            <v>8635</v>
          </cell>
          <cell r="D95">
            <v>4883</v>
          </cell>
        </row>
        <row r="96">
          <cell r="C96">
            <v>9241</v>
          </cell>
          <cell r="D96">
            <v>4927</v>
          </cell>
        </row>
        <row r="97">
          <cell r="C97">
            <v>13239</v>
          </cell>
          <cell r="D97">
            <v>4380</v>
          </cell>
        </row>
        <row r="98">
          <cell r="C98">
            <v>10803</v>
          </cell>
          <cell r="D98">
            <v>3089</v>
          </cell>
        </row>
        <row r="99">
          <cell r="C99">
            <v>11231</v>
          </cell>
          <cell r="D99">
            <v>2624</v>
          </cell>
        </row>
        <row r="100">
          <cell r="C100">
            <v>9619</v>
          </cell>
          <cell r="D100">
            <v>3957</v>
          </cell>
        </row>
        <row r="101">
          <cell r="C101">
            <v>11025</v>
          </cell>
          <cell r="D101">
            <v>4054</v>
          </cell>
        </row>
        <row r="102">
          <cell r="C102">
            <v>22366</v>
          </cell>
          <cell r="D102">
            <v>4804</v>
          </cell>
        </row>
        <row r="103">
          <cell r="C103">
            <v>16502</v>
          </cell>
          <cell r="D103">
            <v>3076</v>
          </cell>
        </row>
        <row r="104">
          <cell r="C104">
            <v>14829</v>
          </cell>
          <cell r="D104">
            <v>3196</v>
          </cell>
        </row>
        <row r="105">
          <cell r="C105">
            <v>14181</v>
          </cell>
          <cell r="D105">
            <v>3090</v>
          </cell>
        </row>
        <row r="106">
          <cell r="C106">
            <v>17907</v>
          </cell>
          <cell r="D106">
            <v>4663</v>
          </cell>
        </row>
        <row r="107">
          <cell r="C107">
            <v>18504</v>
          </cell>
          <cell r="D107">
            <v>5354</v>
          </cell>
        </row>
        <row r="108">
          <cell r="C108">
            <v>20464</v>
          </cell>
          <cell r="D108">
            <v>7743</v>
          </cell>
        </row>
        <row r="109">
          <cell r="C109">
            <v>22648</v>
          </cell>
          <cell r="D109">
            <v>8816</v>
          </cell>
        </row>
        <row r="110">
          <cell r="C110">
            <v>20923</v>
          </cell>
          <cell r="D110">
            <v>9646</v>
          </cell>
        </row>
        <row r="111">
          <cell r="C111">
            <v>22944</v>
          </cell>
          <cell r="D111">
            <v>10768</v>
          </cell>
        </row>
        <row r="112">
          <cell r="C112">
            <v>26396</v>
          </cell>
          <cell r="D112">
            <v>14399</v>
          </cell>
        </row>
        <row r="113">
          <cell r="C113">
            <v>28889</v>
          </cell>
          <cell r="D113">
            <v>12726</v>
          </cell>
        </row>
        <row r="114">
          <cell r="C114">
            <v>26679</v>
          </cell>
          <cell r="D114">
            <v>13750</v>
          </cell>
        </row>
        <row r="115">
          <cell r="C115">
            <v>26684</v>
          </cell>
          <cell r="D115">
            <v>14655</v>
          </cell>
        </row>
        <row r="116">
          <cell r="C116">
            <v>36445</v>
          </cell>
          <cell r="D116">
            <v>15248</v>
          </cell>
        </row>
        <row r="117">
          <cell r="C117">
            <v>35804</v>
          </cell>
          <cell r="D117">
            <v>18232</v>
          </cell>
        </row>
        <row r="118">
          <cell r="C118">
            <v>34717</v>
          </cell>
          <cell r="D118">
            <v>27226</v>
          </cell>
        </row>
        <row r="119">
          <cell r="C119">
            <v>45688</v>
          </cell>
          <cell r="D119">
            <v>35548</v>
          </cell>
        </row>
        <row r="120">
          <cell r="C120">
            <v>42782</v>
          </cell>
          <cell r="D120">
            <v>42222</v>
          </cell>
        </row>
        <row r="121">
          <cell r="C121">
            <v>50290</v>
          </cell>
          <cell r="D121">
            <v>53077</v>
          </cell>
        </row>
        <row r="122">
          <cell r="C122">
            <v>47896</v>
          </cell>
          <cell r="D122">
            <v>60908</v>
          </cell>
        </row>
        <row r="123">
          <cell r="C123">
            <v>68921</v>
          </cell>
          <cell r="D123">
            <v>58337</v>
          </cell>
        </row>
        <row r="124">
          <cell r="C124">
            <v>51073</v>
          </cell>
          <cell r="D124">
            <v>78086</v>
          </cell>
        </row>
        <row r="125">
          <cell r="C125">
            <v>58586</v>
          </cell>
          <cell r="D125">
            <v>84107</v>
          </cell>
        </row>
        <row r="126">
          <cell r="C126">
            <v>61923</v>
          </cell>
          <cell r="D126">
            <v>86551</v>
          </cell>
        </row>
        <row r="127">
          <cell r="C127">
            <v>72128</v>
          </cell>
          <cell r="D127">
            <v>83701</v>
          </cell>
        </row>
        <row r="128">
          <cell r="C128">
            <v>69761</v>
          </cell>
          <cell r="D128">
            <v>102744</v>
          </cell>
        </row>
        <row r="129">
          <cell r="C129">
            <v>65383</v>
          </cell>
          <cell r="D129">
            <v>130507</v>
          </cell>
        </row>
        <row r="130">
          <cell r="C130">
            <v>75812</v>
          </cell>
          <cell r="D130">
            <v>136614</v>
          </cell>
        </row>
        <row r="131">
          <cell r="C131">
            <v>79670</v>
          </cell>
          <cell r="D131">
            <v>127590</v>
          </cell>
        </row>
        <row r="132">
          <cell r="C132">
            <v>77198</v>
          </cell>
          <cell r="D132">
            <v>140579</v>
          </cell>
        </row>
        <row r="133">
          <cell r="C133">
            <v>89931</v>
          </cell>
          <cell r="D133">
            <v>143217</v>
          </cell>
        </row>
        <row r="134">
          <cell r="C134">
            <v>79001</v>
          </cell>
          <cell r="D134">
            <v>142381</v>
          </cell>
        </row>
        <row r="135">
          <cell r="C135">
            <v>84074</v>
          </cell>
          <cell r="D135">
            <v>136982</v>
          </cell>
        </row>
        <row r="136">
          <cell r="C136">
            <v>105428</v>
          </cell>
          <cell r="D136">
            <v>150004</v>
          </cell>
        </row>
        <row r="137">
          <cell r="C137">
            <v>113968</v>
          </cell>
          <cell r="D137">
            <v>80904</v>
          </cell>
        </row>
        <row r="138">
          <cell r="C138">
            <v>119626</v>
          </cell>
          <cell r="D138">
            <v>99991</v>
          </cell>
        </row>
        <row r="139">
          <cell r="C139">
            <v>116886</v>
          </cell>
          <cell r="D139">
            <v>100859</v>
          </cell>
        </row>
        <row r="140">
          <cell r="C140">
            <v>135918</v>
          </cell>
          <cell r="D140">
            <v>126503</v>
          </cell>
        </row>
        <row r="141">
          <cell r="C141">
            <v>128828</v>
          </cell>
          <cell r="D141">
            <v>145252</v>
          </cell>
        </row>
        <row r="142">
          <cell r="C142">
            <v>153270</v>
          </cell>
          <cell r="D142">
            <v>148454</v>
          </cell>
        </row>
        <row r="143">
          <cell r="C143">
            <v>154786</v>
          </cell>
          <cell r="D143">
            <v>154796</v>
          </cell>
        </row>
        <row r="144">
          <cell r="C144">
            <v>157503</v>
          </cell>
          <cell r="D144">
            <v>169592</v>
          </cell>
        </row>
        <row r="145">
          <cell r="C145">
            <v>171044</v>
          </cell>
          <cell r="D145">
            <v>201224</v>
          </cell>
        </row>
        <row r="146">
          <cell r="C146">
            <v>184734</v>
          </cell>
          <cell r="D146">
            <v>218890</v>
          </cell>
        </row>
        <row r="147">
          <cell r="C147">
            <v>192671</v>
          </cell>
          <cell r="D147">
            <v>247576</v>
          </cell>
        </row>
        <row r="148">
          <cell r="C148">
            <v>227201</v>
          </cell>
          <cell r="D148">
            <v>260866</v>
          </cell>
        </row>
        <row r="149">
          <cell r="C149">
            <v>211275.24043999997</v>
          </cell>
          <cell r="D149">
            <v>272303.89273239998</v>
          </cell>
        </row>
        <row r="150">
          <cell r="C150">
            <v>241013.86631999997</v>
          </cell>
          <cell r="D150">
            <v>370986.67682979995</v>
          </cell>
        </row>
        <row r="151">
          <cell r="C151">
            <v>269616.66336999997</v>
          </cell>
          <cell r="D151">
            <v>384961.61183999991</v>
          </cell>
        </row>
        <row r="152">
          <cell r="C152">
            <v>274482</v>
          </cell>
          <cell r="D152">
            <v>382102.81998969987</v>
          </cell>
        </row>
        <row r="153">
          <cell r="C153">
            <v>283692</v>
          </cell>
          <cell r="D153">
            <v>373712.96266859991</v>
          </cell>
        </row>
        <row r="154">
          <cell r="C154">
            <v>314995.75147999998</v>
          </cell>
          <cell r="D154">
            <v>470955.92757179984</v>
          </cell>
        </row>
        <row r="155">
          <cell r="C155">
            <v>326283.89823999989</v>
          </cell>
          <cell r="D155">
            <v>461254.4626448999</v>
          </cell>
        </row>
        <row r="156">
          <cell r="C156">
            <v>248950.20939999999</v>
          </cell>
          <cell r="D156">
            <v>343544.77180119994</v>
          </cell>
        </row>
        <row r="157">
          <cell r="C157">
            <v>246828.15928320002</v>
          </cell>
          <cell r="D157">
            <v>357092.51865959988</v>
          </cell>
        </row>
        <row r="158">
          <cell r="C158">
            <v>237139.87768979999</v>
          </cell>
          <cell r="D158">
            <v>327213.43763949996</v>
          </cell>
        </row>
        <row r="159">
          <cell r="C159">
            <v>233444</v>
          </cell>
          <cell r="D159">
            <v>297913.40989699995</v>
          </cell>
        </row>
        <row r="160">
          <cell r="C160">
            <v>201053.20027999993</v>
          </cell>
          <cell r="D160">
            <v>216392.82781999995</v>
          </cell>
        </row>
        <row r="161">
          <cell r="C161">
            <v>203908.28521999999</v>
          </cell>
          <cell r="D161">
            <v>192761.21279999998</v>
          </cell>
        </row>
        <row r="162">
          <cell r="C162">
            <v>225425.65977000003</v>
          </cell>
          <cell r="D162">
            <v>164528.07484999998</v>
          </cell>
        </row>
        <row r="163">
          <cell r="C163">
            <v>193052.03459000005</v>
          </cell>
          <cell r="D163">
            <v>184445.47195999997</v>
          </cell>
        </row>
        <row r="164">
          <cell r="C164">
            <v>194681.14120999994</v>
          </cell>
          <cell r="D164">
            <v>163784.82556</v>
          </cell>
        </row>
        <row r="165">
          <cell r="C165">
            <v>197630.25466300192</v>
          </cell>
          <cell r="D165">
            <v>172509.21862699999</v>
          </cell>
        </row>
        <row r="166">
          <cell r="C166">
            <v>210399.99742299991</v>
          </cell>
          <cell r="D166">
            <v>148452.56782700002</v>
          </cell>
        </row>
        <row r="167">
          <cell r="C167">
            <v>245600</v>
          </cell>
          <cell r="D167">
            <v>159316.86281700002</v>
          </cell>
        </row>
        <row r="168">
          <cell r="C168">
            <v>243615.52500299999</v>
          </cell>
          <cell r="D168">
            <v>159657.57679699999</v>
          </cell>
        </row>
        <row r="169">
          <cell r="C169">
            <v>235839.47889299985</v>
          </cell>
          <cell r="D169">
            <v>150713.16910699999</v>
          </cell>
        </row>
        <row r="170">
          <cell r="C170">
            <v>253932.530753</v>
          </cell>
          <cell r="D170">
            <v>178206.19501700002</v>
          </cell>
        </row>
        <row r="171">
          <cell r="C171">
            <v>261113.84927300006</v>
          </cell>
          <cell r="D171">
            <v>191561.25635699998</v>
          </cell>
        </row>
        <row r="172">
          <cell r="C172">
            <v>298665.47572300001</v>
          </cell>
          <cell r="D172">
            <v>226790.624247</v>
          </cell>
        </row>
        <row r="173">
          <cell r="C173">
            <v>281494.56052300002</v>
          </cell>
          <cell r="D173">
            <v>231153.250057</v>
          </cell>
        </row>
        <row r="174">
          <cell r="C174">
            <v>300869.38854199997</v>
          </cell>
          <cell r="D174">
            <v>231560.90716</v>
          </cell>
        </row>
        <row r="175">
          <cell r="C175">
            <v>290402.05422199995</v>
          </cell>
          <cell r="D175">
            <v>224687.1882</v>
          </cell>
        </row>
        <row r="176">
          <cell r="C176">
            <v>316577.64454199991</v>
          </cell>
          <cell r="D176">
            <v>257136.82048999993</v>
          </cell>
        </row>
        <row r="177">
          <cell r="C177">
            <v>278327.13653199992</v>
          </cell>
          <cell r="D177">
            <v>267364.34029999998</v>
          </cell>
        </row>
        <row r="178">
          <cell r="C178">
            <v>292692.54641200008</v>
          </cell>
          <cell r="D178">
            <v>319531.15036000003</v>
          </cell>
        </row>
        <row r="179">
          <cell r="C179">
            <v>304007.70495000016</v>
          </cell>
          <cell r="D179">
            <v>337546.42027999996</v>
          </cell>
        </row>
        <row r="180">
          <cell r="C180">
            <v>323975.57990199997</v>
          </cell>
          <cell r="D180">
            <v>315899.63670999999</v>
          </cell>
        </row>
        <row r="181">
          <cell r="C181">
            <v>308564.99687199999</v>
          </cell>
          <cell r="D181">
            <v>344680.32854999998</v>
          </cell>
        </row>
        <row r="182">
          <cell r="C182">
            <v>315306.87641199998</v>
          </cell>
          <cell r="D182">
            <v>386751.58207000012</v>
          </cell>
        </row>
        <row r="183">
          <cell r="C183">
            <v>295439.54698200006</v>
          </cell>
          <cell r="D183">
            <v>470765.57001000002</v>
          </cell>
        </row>
        <row r="184">
          <cell r="C184">
            <v>413104.68690200004</v>
          </cell>
          <cell r="D184">
            <v>376529.97571999999</v>
          </cell>
        </row>
        <row r="185">
          <cell r="C185">
            <v>382793.62332000001</v>
          </cell>
          <cell r="D185">
            <v>440449.76734000002</v>
          </cell>
        </row>
        <row r="186">
          <cell r="C186">
            <v>430498.76741999999</v>
          </cell>
          <cell r="D186">
            <v>382983.90694999998</v>
          </cell>
        </row>
        <row r="187">
          <cell r="C187">
            <v>409241.06405000004</v>
          </cell>
          <cell r="D187">
            <v>400289.54621999996</v>
          </cell>
        </row>
        <row r="188">
          <cell r="C188">
            <v>478197.30429999996</v>
          </cell>
          <cell r="D188">
            <v>390139.90837999998</v>
          </cell>
        </row>
        <row r="189">
          <cell r="C189">
            <v>458404.53329999995</v>
          </cell>
          <cell r="D189">
            <v>446571.06967</v>
          </cell>
        </row>
        <row r="190">
          <cell r="C190">
            <v>472689.41826000001</v>
          </cell>
          <cell r="D190">
            <v>481551.50114999991</v>
          </cell>
        </row>
        <row r="191">
          <cell r="C191">
            <v>491790.09007000009</v>
          </cell>
          <cell r="D191">
            <v>478937.45150999993</v>
          </cell>
        </row>
        <row r="192">
          <cell r="C192">
            <v>484742.34819698409</v>
          </cell>
          <cell r="D192">
            <v>527023.978</v>
          </cell>
        </row>
        <row r="193">
          <cell r="C193">
            <v>455830.40248960006</v>
          </cell>
          <cell r="D193">
            <v>517138.92261999997</v>
          </cell>
        </row>
        <row r="194">
          <cell r="C194">
            <v>492380.63190960005</v>
          </cell>
          <cell r="D194">
            <v>524964.59609999997</v>
          </cell>
        </row>
        <row r="195">
          <cell r="C195">
            <v>473729.81083039893</v>
          </cell>
          <cell r="D195">
            <v>545902.63647999987</v>
          </cell>
        </row>
        <row r="196">
          <cell r="C196">
            <v>569781.11243679991</v>
          </cell>
          <cell r="D196">
            <v>590917.61572320003</v>
          </cell>
        </row>
        <row r="197">
          <cell r="C197">
            <v>527820.93513060012</v>
          </cell>
          <cell r="D197">
            <v>573278.21803900006</v>
          </cell>
        </row>
        <row r="198">
          <cell r="C198">
            <v>498581.40865759994</v>
          </cell>
          <cell r="D198">
            <v>584350.56583199999</v>
          </cell>
        </row>
        <row r="199">
          <cell r="C199">
            <v>483301.16899760009</v>
          </cell>
          <cell r="D199">
            <v>575376.32077199989</v>
          </cell>
        </row>
        <row r="200">
          <cell r="C200">
            <v>505773.32865630067</v>
          </cell>
          <cell r="D200">
            <v>557567.99901499995</v>
          </cell>
        </row>
        <row r="201">
          <cell r="C201">
            <v>529626.6512945001</v>
          </cell>
          <cell r="D201">
            <v>582671.97402509989</v>
          </cell>
        </row>
        <row r="202">
          <cell r="C202">
            <v>532279.1759248001</v>
          </cell>
          <cell r="D202">
            <v>634957.71414309996</v>
          </cell>
        </row>
        <row r="203">
          <cell r="C203">
            <v>521012.36239330005</v>
          </cell>
          <cell r="D203">
            <v>576188.23517629993</v>
          </cell>
        </row>
        <row r="204">
          <cell r="C204">
            <v>556416.60334859986</v>
          </cell>
          <cell r="D204">
            <v>640963.63522100006</v>
          </cell>
        </row>
        <row r="205">
          <cell r="C205">
            <v>563979.17249860009</v>
          </cell>
          <cell r="D205">
            <v>589135.75075100013</v>
          </cell>
        </row>
        <row r="206">
          <cell r="C206">
            <v>536040.00397160009</v>
          </cell>
          <cell r="D206">
            <v>577741.69208800001</v>
          </cell>
        </row>
        <row r="207">
          <cell r="C207">
            <v>531639.02852859988</v>
          </cell>
          <cell r="D207">
            <v>573723.88743100001</v>
          </cell>
        </row>
        <row r="208">
          <cell r="C208">
            <v>617190.82842459995</v>
          </cell>
          <cell r="D208">
            <v>649697.20715500007</v>
          </cell>
        </row>
        <row r="209">
          <cell r="C209">
            <v>570638.43998459994</v>
          </cell>
          <cell r="D209">
            <v>689593.62415499997</v>
          </cell>
        </row>
        <row r="210">
          <cell r="C210">
            <v>601545.7351745998</v>
          </cell>
          <cell r="D210">
            <v>727258.69753500016</v>
          </cell>
        </row>
        <row r="211">
          <cell r="C211">
            <v>614895.96895959997</v>
          </cell>
          <cell r="D211">
            <v>711853.36635000003</v>
          </cell>
        </row>
        <row r="212">
          <cell r="C212">
            <v>659832.70666459971</v>
          </cell>
          <cell r="D212">
            <v>755708.3679350001</v>
          </cell>
        </row>
        <row r="213">
          <cell r="C213">
            <v>616127.09033460007</v>
          </cell>
          <cell r="D213">
            <v>790547.06759500015</v>
          </cell>
        </row>
        <row r="214">
          <cell r="C214">
            <v>674289.27103159972</v>
          </cell>
          <cell r="D214">
            <v>841738.42825248744</v>
          </cell>
        </row>
        <row r="215">
          <cell r="C215">
            <v>608565.70437659987</v>
          </cell>
          <cell r="D215">
            <v>936323.62375300017</v>
          </cell>
        </row>
        <row r="216">
          <cell r="C216">
            <v>654412.62901759986</v>
          </cell>
          <cell r="D216">
            <v>955658.1562020001</v>
          </cell>
        </row>
        <row r="217">
          <cell r="C217">
            <v>634163.21875099989</v>
          </cell>
          <cell r="D217">
            <v>969376.93601900013</v>
          </cell>
        </row>
        <row r="218">
          <cell r="C218">
            <v>649179.23585499974</v>
          </cell>
          <cell r="D218">
            <v>1021604.1343049998</v>
          </cell>
        </row>
        <row r="219">
          <cell r="C219">
            <v>690774.5856659998</v>
          </cell>
          <cell r="D219">
            <v>1035854.0313939998</v>
          </cell>
        </row>
        <row r="220">
          <cell r="C220">
            <v>784624.00990999991</v>
          </cell>
          <cell r="D220">
            <v>1001280.4900099998</v>
          </cell>
        </row>
        <row r="221">
          <cell r="C221">
            <v>688737.32799999998</v>
          </cell>
          <cell r="D221">
            <v>1078495.0719199998</v>
          </cell>
        </row>
        <row r="222">
          <cell r="C222">
            <v>728149.32937999989</v>
          </cell>
          <cell r="D222">
            <v>1176897.17606</v>
          </cell>
        </row>
        <row r="223">
          <cell r="C223">
            <v>687520.97717999993</v>
          </cell>
          <cell r="D223">
            <v>1348824.6671900004</v>
          </cell>
        </row>
        <row r="224">
          <cell r="C224">
            <v>699496.54696979991</v>
          </cell>
          <cell r="D224">
            <v>1354998.7640601997</v>
          </cell>
        </row>
        <row r="225">
          <cell r="C225">
            <v>707021.25871000008</v>
          </cell>
          <cell r="D225">
            <v>1381880.0962449997</v>
          </cell>
        </row>
        <row r="226">
          <cell r="C226">
            <v>715919.4982899999</v>
          </cell>
          <cell r="D226">
            <v>1403001.2137</v>
          </cell>
        </row>
        <row r="227">
          <cell r="C227">
            <v>735584.68843999947</v>
          </cell>
          <cell r="D227">
            <v>1445056.3074500002</v>
          </cell>
        </row>
        <row r="228">
          <cell r="C228">
            <v>769726.37816999969</v>
          </cell>
          <cell r="D228">
            <v>1542699.7776800003</v>
          </cell>
        </row>
        <row r="229">
          <cell r="C229">
            <v>745679.36847999948</v>
          </cell>
          <cell r="D229">
            <v>1602177.5835899999</v>
          </cell>
        </row>
        <row r="230">
          <cell r="C230">
            <v>785256.9568600005</v>
          </cell>
          <cell r="D230">
            <v>1560209.3959399997</v>
          </cell>
        </row>
        <row r="231">
          <cell r="C231">
            <v>776970.6750329996</v>
          </cell>
          <cell r="D231">
            <v>1593883.9558299999</v>
          </cell>
        </row>
        <row r="232">
          <cell r="C232">
            <v>847743.44216300012</v>
          </cell>
          <cell r="D232">
            <v>1623400.94881</v>
          </cell>
        </row>
        <row r="233">
          <cell r="C233">
            <v>799476.0258926989</v>
          </cell>
          <cell r="D233">
            <v>1670048.5686602998</v>
          </cell>
        </row>
        <row r="234">
          <cell r="C234">
            <v>785097.37736798986</v>
          </cell>
          <cell r="D234">
            <v>1833830.9989538998</v>
          </cell>
        </row>
        <row r="235">
          <cell r="C235">
            <v>749160.02748788986</v>
          </cell>
          <cell r="D235">
            <v>1875398.2542699999</v>
          </cell>
        </row>
      </sheetData>
      <sheetData sheetId="1" refreshError="1">
        <row r="64">
          <cell r="C64">
            <v>29347</v>
          </cell>
          <cell r="D64">
            <v>100383</v>
          </cell>
        </row>
        <row r="65">
          <cell r="C65">
            <v>25984</v>
          </cell>
          <cell r="D65">
            <v>102828</v>
          </cell>
        </row>
        <row r="66">
          <cell r="C66">
            <v>22191</v>
          </cell>
          <cell r="D66">
            <v>111696</v>
          </cell>
        </row>
        <row r="67">
          <cell r="C67">
            <v>27350</v>
          </cell>
          <cell r="D67">
            <v>108753</v>
          </cell>
        </row>
        <row r="68">
          <cell r="C68">
            <v>24364</v>
          </cell>
          <cell r="D68">
            <v>112303</v>
          </cell>
        </row>
        <row r="69">
          <cell r="C69">
            <v>27534</v>
          </cell>
          <cell r="D69">
            <v>117040</v>
          </cell>
        </row>
        <row r="70">
          <cell r="C70">
            <v>28820</v>
          </cell>
          <cell r="D70">
            <v>124423</v>
          </cell>
        </row>
        <row r="71">
          <cell r="C71">
            <v>29452</v>
          </cell>
          <cell r="D71">
            <v>120226</v>
          </cell>
        </row>
        <row r="72">
          <cell r="C72">
            <v>32945</v>
          </cell>
          <cell r="D72">
            <v>115832</v>
          </cell>
        </row>
        <row r="73">
          <cell r="C73">
            <v>32026</v>
          </cell>
          <cell r="D73">
            <v>125303</v>
          </cell>
        </row>
        <row r="74">
          <cell r="C74">
            <v>34599</v>
          </cell>
          <cell r="D74">
            <v>134982</v>
          </cell>
        </row>
        <row r="75">
          <cell r="C75">
            <v>32232</v>
          </cell>
          <cell r="D75">
            <v>128256</v>
          </cell>
        </row>
        <row r="76">
          <cell r="C76">
            <v>31383</v>
          </cell>
          <cell r="D76">
            <v>121978</v>
          </cell>
        </row>
        <row r="77">
          <cell r="C77">
            <v>34477</v>
          </cell>
          <cell r="D77">
            <v>137000</v>
          </cell>
        </row>
        <row r="78">
          <cell r="C78">
            <v>39653</v>
          </cell>
          <cell r="D78">
            <v>134065</v>
          </cell>
        </row>
        <row r="79">
          <cell r="C79">
            <v>37479</v>
          </cell>
          <cell r="D79">
            <v>153939</v>
          </cell>
        </row>
        <row r="80">
          <cell r="C80">
            <v>53445</v>
          </cell>
          <cell r="D80">
            <v>157229</v>
          </cell>
        </row>
        <row r="81">
          <cell r="C81">
            <v>54389</v>
          </cell>
          <cell r="D81">
            <v>169914</v>
          </cell>
        </row>
        <row r="82">
          <cell r="C82">
            <v>52601</v>
          </cell>
          <cell r="D82">
            <v>169067</v>
          </cell>
        </row>
        <row r="83">
          <cell r="C83">
            <v>49386</v>
          </cell>
          <cell r="D83">
            <v>170779</v>
          </cell>
        </row>
        <row r="84">
          <cell r="C84">
            <v>59426</v>
          </cell>
          <cell r="D84">
            <v>173816</v>
          </cell>
        </row>
        <row r="85">
          <cell r="C85">
            <v>50814</v>
          </cell>
          <cell r="D85">
            <v>180273</v>
          </cell>
        </row>
        <row r="86">
          <cell r="C86">
            <v>53232</v>
          </cell>
          <cell r="D86">
            <v>190490</v>
          </cell>
        </row>
        <row r="87">
          <cell r="C87">
            <v>63790</v>
          </cell>
          <cell r="D87">
            <v>192489</v>
          </cell>
        </row>
        <row r="88">
          <cell r="C88">
            <v>68496</v>
          </cell>
          <cell r="D88">
            <v>216521</v>
          </cell>
        </row>
        <row r="89">
          <cell r="C89">
            <v>72634</v>
          </cell>
          <cell r="D89">
            <v>224951</v>
          </cell>
        </row>
        <row r="90">
          <cell r="C90">
            <v>76826</v>
          </cell>
          <cell r="D90">
            <v>227713</v>
          </cell>
        </row>
        <row r="91">
          <cell r="C91">
            <v>75995</v>
          </cell>
          <cell r="D91">
            <v>226086</v>
          </cell>
        </row>
        <row r="92">
          <cell r="C92">
            <v>82276</v>
          </cell>
          <cell r="D92">
            <v>236126</v>
          </cell>
        </row>
        <row r="93">
          <cell r="C93">
            <v>84887</v>
          </cell>
          <cell r="D93">
            <v>246003</v>
          </cell>
        </row>
        <row r="94">
          <cell r="C94">
            <v>85327</v>
          </cell>
          <cell r="D94">
            <v>241332</v>
          </cell>
        </row>
        <row r="95">
          <cell r="C95">
            <v>94442</v>
          </cell>
          <cell r="D95">
            <v>250899</v>
          </cell>
        </row>
        <row r="96">
          <cell r="C96">
            <v>91055</v>
          </cell>
          <cell r="D96">
            <v>272225</v>
          </cell>
        </row>
        <row r="97">
          <cell r="C97">
            <v>96477</v>
          </cell>
          <cell r="D97">
            <v>282037</v>
          </cell>
        </row>
        <row r="98">
          <cell r="C98">
            <v>92793</v>
          </cell>
          <cell r="D98">
            <v>300008</v>
          </cell>
        </row>
        <row r="99">
          <cell r="C99">
            <v>85361</v>
          </cell>
          <cell r="D99">
            <v>294458</v>
          </cell>
        </row>
        <row r="100">
          <cell r="C100">
            <v>83307</v>
          </cell>
          <cell r="D100">
            <v>282328</v>
          </cell>
        </row>
        <row r="101">
          <cell r="C101">
            <v>86979</v>
          </cell>
          <cell r="D101">
            <v>272724</v>
          </cell>
        </row>
        <row r="102">
          <cell r="C102">
            <v>84424</v>
          </cell>
          <cell r="D102">
            <v>267220</v>
          </cell>
        </row>
        <row r="103">
          <cell r="C103">
            <v>125076</v>
          </cell>
          <cell r="D103">
            <v>270158</v>
          </cell>
        </row>
        <row r="104">
          <cell r="C104">
            <v>101185</v>
          </cell>
          <cell r="D104">
            <v>279250</v>
          </cell>
        </row>
        <row r="105">
          <cell r="C105">
            <v>100747</v>
          </cell>
          <cell r="D105">
            <v>297313</v>
          </cell>
        </row>
        <row r="106">
          <cell r="C106">
            <v>102500</v>
          </cell>
          <cell r="D106">
            <v>310492</v>
          </cell>
        </row>
        <row r="107">
          <cell r="C107">
            <v>104018</v>
          </cell>
          <cell r="D107">
            <v>325251</v>
          </cell>
        </row>
        <row r="108">
          <cell r="C108">
            <v>97536</v>
          </cell>
          <cell r="D108">
            <v>322015</v>
          </cell>
        </row>
        <row r="109">
          <cell r="C109">
            <v>101087</v>
          </cell>
          <cell r="D109">
            <v>318758</v>
          </cell>
        </row>
        <row r="110">
          <cell r="C110">
            <v>110870</v>
          </cell>
          <cell r="D110">
            <v>312042</v>
          </cell>
        </row>
        <row r="111">
          <cell r="C111">
            <v>114774</v>
          </cell>
          <cell r="D111">
            <v>305843</v>
          </cell>
        </row>
        <row r="112">
          <cell r="C112">
            <v>113524</v>
          </cell>
          <cell r="D112">
            <v>327788</v>
          </cell>
        </row>
        <row r="113">
          <cell r="C113">
            <v>120468</v>
          </cell>
          <cell r="D113">
            <v>327348</v>
          </cell>
        </row>
        <row r="114">
          <cell r="C114">
            <v>128148</v>
          </cell>
          <cell r="D114">
            <v>340084</v>
          </cell>
        </row>
        <row r="115">
          <cell r="C115">
            <v>129036</v>
          </cell>
          <cell r="D115">
            <v>351441</v>
          </cell>
        </row>
        <row r="116">
          <cell r="C116">
            <v>146887</v>
          </cell>
          <cell r="D116">
            <v>362915</v>
          </cell>
        </row>
        <row r="117">
          <cell r="C117">
            <v>161019</v>
          </cell>
          <cell r="D117">
            <v>371441</v>
          </cell>
        </row>
        <row r="118">
          <cell r="C118">
            <v>148912</v>
          </cell>
          <cell r="D118">
            <v>400564</v>
          </cell>
        </row>
        <row r="119">
          <cell r="C119">
            <v>153841</v>
          </cell>
          <cell r="D119">
            <v>433842</v>
          </cell>
        </row>
        <row r="120">
          <cell r="C120">
            <v>172989</v>
          </cell>
          <cell r="D120">
            <v>441033</v>
          </cell>
        </row>
        <row r="121">
          <cell r="C121">
            <v>170550</v>
          </cell>
          <cell r="D121">
            <v>461539</v>
          </cell>
        </row>
        <row r="122">
          <cell r="C122">
            <v>165616</v>
          </cell>
          <cell r="D122">
            <v>483868</v>
          </cell>
        </row>
        <row r="123">
          <cell r="C123">
            <v>176082</v>
          </cell>
          <cell r="D123">
            <v>640576</v>
          </cell>
        </row>
        <row r="124">
          <cell r="C124">
            <v>169785</v>
          </cell>
          <cell r="D124">
            <v>657733</v>
          </cell>
        </row>
        <row r="125">
          <cell r="C125">
            <v>169786</v>
          </cell>
          <cell r="D125">
            <v>685551</v>
          </cell>
        </row>
        <row r="126">
          <cell r="C126">
            <v>165006</v>
          </cell>
          <cell r="D126">
            <v>691958</v>
          </cell>
        </row>
        <row r="127">
          <cell r="C127">
            <v>193472</v>
          </cell>
          <cell r="D127">
            <v>667648</v>
          </cell>
        </row>
        <row r="128">
          <cell r="C128">
            <v>187740</v>
          </cell>
          <cell r="D128">
            <v>742047</v>
          </cell>
        </row>
        <row r="129">
          <cell r="C129">
            <v>211815</v>
          </cell>
          <cell r="D129">
            <v>767613</v>
          </cell>
        </row>
        <row r="130">
          <cell r="C130">
            <v>204159</v>
          </cell>
          <cell r="D130">
            <v>778303</v>
          </cell>
        </row>
        <row r="131">
          <cell r="C131">
            <v>195683</v>
          </cell>
          <cell r="D131">
            <v>795331</v>
          </cell>
        </row>
        <row r="132">
          <cell r="C132">
            <v>184843</v>
          </cell>
          <cell r="D132">
            <v>816573</v>
          </cell>
        </row>
        <row r="133">
          <cell r="C133">
            <v>191736</v>
          </cell>
          <cell r="D133">
            <v>873228</v>
          </cell>
        </row>
        <row r="134">
          <cell r="C134">
            <v>176274</v>
          </cell>
          <cell r="D134">
            <v>893865</v>
          </cell>
        </row>
        <row r="135">
          <cell r="C135">
            <v>227976</v>
          </cell>
          <cell r="D135">
            <v>926791</v>
          </cell>
        </row>
        <row r="136">
          <cell r="C136">
            <v>241853</v>
          </cell>
          <cell r="D136">
            <v>884926</v>
          </cell>
        </row>
        <row r="137">
          <cell r="C137">
            <v>233017</v>
          </cell>
          <cell r="D137">
            <v>899465</v>
          </cell>
        </row>
        <row r="138">
          <cell r="C138">
            <v>235256</v>
          </cell>
          <cell r="D138">
            <v>914318</v>
          </cell>
        </row>
        <row r="139">
          <cell r="C139">
            <v>206846</v>
          </cell>
          <cell r="D139">
            <v>929100</v>
          </cell>
        </row>
        <row r="140">
          <cell r="C140">
            <v>219282</v>
          </cell>
          <cell r="D140">
            <v>951195</v>
          </cell>
        </row>
        <row r="141">
          <cell r="C141">
            <v>254031.8</v>
          </cell>
          <cell r="D141">
            <v>996503</v>
          </cell>
        </row>
        <row r="142">
          <cell r="C142">
            <v>268677</v>
          </cell>
          <cell r="D142">
            <v>1096219</v>
          </cell>
        </row>
        <row r="143">
          <cell r="C143">
            <v>278174</v>
          </cell>
          <cell r="D143">
            <v>1090761</v>
          </cell>
        </row>
        <row r="144">
          <cell r="C144">
            <v>304500</v>
          </cell>
          <cell r="D144">
            <v>1130573</v>
          </cell>
        </row>
        <row r="145">
          <cell r="C145">
            <v>327445</v>
          </cell>
          <cell r="D145">
            <v>1197243</v>
          </cell>
        </row>
        <row r="146">
          <cell r="C146">
            <v>325625</v>
          </cell>
          <cell r="D146">
            <v>1200970</v>
          </cell>
        </row>
        <row r="147">
          <cell r="C147">
            <v>299961</v>
          </cell>
          <cell r="D147">
            <v>1351496</v>
          </cell>
        </row>
        <row r="148">
          <cell r="C148">
            <v>376164</v>
          </cell>
          <cell r="D148">
            <v>1287143</v>
          </cell>
        </row>
        <row r="149">
          <cell r="C149">
            <v>319410.52218385605</v>
          </cell>
          <cell r="D149">
            <v>1396899.1073527201</v>
          </cell>
        </row>
        <row r="150">
          <cell r="C150">
            <v>316738.37911731814</v>
          </cell>
          <cell r="D150">
            <v>1407597.0064270399</v>
          </cell>
        </row>
        <row r="151">
          <cell r="C151">
            <v>386904.9553967719</v>
          </cell>
          <cell r="D151">
            <v>1353825.5237951002</v>
          </cell>
        </row>
        <row r="152">
          <cell r="C152">
            <v>393242</v>
          </cell>
          <cell r="D152">
            <v>1349204.5125576002</v>
          </cell>
        </row>
        <row r="153">
          <cell r="C153">
            <v>437079</v>
          </cell>
          <cell r="D153">
            <v>1406902.4063698258</v>
          </cell>
        </row>
        <row r="154">
          <cell r="C154">
            <v>432095.12143938523</v>
          </cell>
          <cell r="D154">
            <v>1445145.3726102398</v>
          </cell>
        </row>
        <row r="155">
          <cell r="C155">
            <v>471888.95819092984</v>
          </cell>
          <cell r="D155">
            <v>1419715.26562185</v>
          </cell>
        </row>
        <row r="156">
          <cell r="C156">
            <v>375555.28726710909</v>
          </cell>
          <cell r="D156">
            <v>1308566.956196344</v>
          </cell>
        </row>
        <row r="157">
          <cell r="C157">
            <v>357051.20391210401</v>
          </cell>
          <cell r="D157">
            <v>1346693.7587815779</v>
          </cell>
        </row>
        <row r="158">
          <cell r="C158">
            <v>354825.7715607803</v>
          </cell>
          <cell r="D158">
            <v>1174385.2008125358</v>
          </cell>
        </row>
        <row r="159">
          <cell r="C159">
            <v>410676.6897238337</v>
          </cell>
          <cell r="D159">
            <v>1505543.4262758002</v>
          </cell>
        </row>
        <row r="160">
          <cell r="C160">
            <v>458308.70190372382</v>
          </cell>
          <cell r="D160">
            <v>1543704.7926012001</v>
          </cell>
        </row>
        <row r="161">
          <cell r="C161">
            <v>425425.42547191604</v>
          </cell>
          <cell r="D161">
            <v>1475149.6753865003</v>
          </cell>
        </row>
        <row r="162">
          <cell r="C162">
            <v>484273.66570914752</v>
          </cell>
          <cell r="D162">
            <v>1426447.2722614997</v>
          </cell>
        </row>
        <row r="163">
          <cell r="C163">
            <v>467441.49632780987</v>
          </cell>
          <cell r="D163">
            <v>1404399.8490484739</v>
          </cell>
        </row>
        <row r="164">
          <cell r="C164">
            <v>456692.74725055927</v>
          </cell>
          <cell r="D164">
            <v>1298918.0100704001</v>
          </cell>
        </row>
        <row r="165">
          <cell r="C165">
            <v>458839.3180534055</v>
          </cell>
          <cell r="D165">
            <v>1359004.9325983999</v>
          </cell>
        </row>
        <row r="166">
          <cell r="C166">
            <v>547180.68176027643</v>
          </cell>
          <cell r="D166">
            <v>1269124.5813900996</v>
          </cell>
        </row>
        <row r="167">
          <cell r="C167">
            <v>568521.18031261035</v>
          </cell>
          <cell r="D167">
            <v>1335566.3733383999</v>
          </cell>
        </row>
        <row r="168">
          <cell r="C168">
            <v>613794.42071892461</v>
          </cell>
          <cell r="D168">
            <v>1350239.9644241999</v>
          </cell>
        </row>
        <row r="169">
          <cell r="C169">
            <v>562601.82259136729</v>
          </cell>
          <cell r="D169">
            <v>1422630.3054820001</v>
          </cell>
        </row>
        <row r="170">
          <cell r="C170">
            <v>621609.90789596993</v>
          </cell>
          <cell r="D170">
            <v>1496536.6794444998</v>
          </cell>
        </row>
        <row r="171">
          <cell r="C171">
            <v>576646.30129133607</v>
          </cell>
          <cell r="D171">
            <v>1531991.4421695999</v>
          </cell>
        </row>
        <row r="172">
          <cell r="C172">
            <v>576483.4551601311</v>
          </cell>
          <cell r="D172">
            <v>1640677.9075702999</v>
          </cell>
        </row>
        <row r="173">
          <cell r="C173">
            <v>594708.21386309585</v>
          </cell>
          <cell r="D173">
            <v>1697414.9024776998</v>
          </cell>
        </row>
        <row r="174">
          <cell r="C174">
            <v>592857.20060931204</v>
          </cell>
          <cell r="D174">
            <v>1706022.2078354999</v>
          </cell>
        </row>
        <row r="175">
          <cell r="C175">
            <v>621187.91369251604</v>
          </cell>
          <cell r="D175">
            <v>1706025.1226642001</v>
          </cell>
        </row>
        <row r="176">
          <cell r="C176">
            <v>638510.42004881194</v>
          </cell>
          <cell r="D176">
            <v>1784578.7157035999</v>
          </cell>
        </row>
        <row r="177">
          <cell r="C177">
            <v>614612.22570805333</v>
          </cell>
          <cell r="D177">
            <v>1794264.4078589003</v>
          </cell>
        </row>
        <row r="178">
          <cell r="C178">
            <v>649022.84958257223</v>
          </cell>
          <cell r="D178">
            <v>1865512.9762986838</v>
          </cell>
        </row>
        <row r="179">
          <cell r="C179">
            <v>687169.26436173683</v>
          </cell>
          <cell r="D179">
            <v>1967610.6386844842</v>
          </cell>
        </row>
        <row r="180">
          <cell r="C180">
            <v>707067.87429667194</v>
          </cell>
          <cell r="D180">
            <v>1957045.8330245859</v>
          </cell>
        </row>
        <row r="181">
          <cell r="C181">
            <v>719592.85381801205</v>
          </cell>
          <cell r="D181">
            <v>1921336.3696496855</v>
          </cell>
        </row>
        <row r="182">
          <cell r="C182">
            <v>666480.27676722314</v>
          </cell>
          <cell r="D182">
            <v>1920247.4269298417</v>
          </cell>
        </row>
        <row r="183">
          <cell r="C183">
            <v>649834.51173565793</v>
          </cell>
          <cell r="D183">
            <v>1984701.9680345708</v>
          </cell>
        </row>
        <row r="184">
          <cell r="C184">
            <v>672162.64063248003</v>
          </cell>
          <cell r="D184">
            <v>2129353.5569105996</v>
          </cell>
        </row>
        <row r="185">
          <cell r="C185">
            <v>687899.0146557109</v>
          </cell>
          <cell r="D185">
            <v>2247321.0315598999</v>
          </cell>
        </row>
        <row r="186">
          <cell r="C186">
            <v>788951.78846998815</v>
          </cell>
          <cell r="D186">
            <v>2137564.6375858001</v>
          </cell>
        </row>
        <row r="187">
          <cell r="C187">
            <v>798476.21129689203</v>
          </cell>
          <cell r="D187">
            <v>2110494.3381078001</v>
          </cell>
        </row>
        <row r="188">
          <cell r="C188">
            <v>805583.22185779596</v>
          </cell>
          <cell r="D188">
            <v>2092748.0381818996</v>
          </cell>
        </row>
        <row r="189">
          <cell r="C189">
            <v>819265.73409928614</v>
          </cell>
          <cell r="D189">
            <v>2153388.5363717</v>
          </cell>
        </row>
        <row r="190">
          <cell r="C190">
            <v>864010.9359043322</v>
          </cell>
          <cell r="D190">
            <v>2273047.5685412996</v>
          </cell>
        </row>
        <row r="191">
          <cell r="C191">
            <v>889277.7980596862</v>
          </cell>
          <cell r="D191">
            <v>2255799.4350735</v>
          </cell>
        </row>
        <row r="192">
          <cell r="C192">
            <v>861785.50380966184</v>
          </cell>
          <cell r="D192">
            <v>2288596.3834474003</v>
          </cell>
        </row>
        <row r="193">
          <cell r="C193">
            <v>893533.60822691105</v>
          </cell>
          <cell r="D193">
            <v>2387586.1470830003</v>
          </cell>
        </row>
        <row r="194">
          <cell r="C194">
            <v>812648.96317421435</v>
          </cell>
          <cell r="D194">
            <v>2421272.3499523997</v>
          </cell>
        </row>
        <row r="195">
          <cell r="C195">
            <v>800064.79368445312</v>
          </cell>
          <cell r="D195">
            <v>2385923.3099220004</v>
          </cell>
        </row>
        <row r="196">
          <cell r="C196">
            <v>815478.89071426308</v>
          </cell>
          <cell r="D196">
            <v>2630062.0215200996</v>
          </cell>
        </row>
        <row r="197">
          <cell r="C197">
            <v>829325.37899833976</v>
          </cell>
          <cell r="D197">
            <v>2658015.3881265</v>
          </cell>
        </row>
        <row r="198">
          <cell r="C198">
            <v>835749.84133295016</v>
          </cell>
          <cell r="D198">
            <v>2703606.3337917998</v>
          </cell>
        </row>
        <row r="199">
          <cell r="C199">
            <v>900410.68691233918</v>
          </cell>
          <cell r="D199">
            <v>2728419.2214408992</v>
          </cell>
        </row>
        <row r="200">
          <cell r="C200">
            <v>925749.49880570371</v>
          </cell>
          <cell r="D200">
            <v>2555928.0046138996</v>
          </cell>
        </row>
        <row r="201">
          <cell r="C201">
            <v>920385.93644472421</v>
          </cell>
          <cell r="D201">
            <v>2815044.5978259007</v>
          </cell>
        </row>
        <row r="202">
          <cell r="C202">
            <v>995476.20776771801</v>
          </cell>
          <cell r="D202">
            <v>2911286.3011330003</v>
          </cell>
        </row>
        <row r="203">
          <cell r="C203">
            <v>961435.4489314236</v>
          </cell>
          <cell r="D203">
            <v>3143764.9123484995</v>
          </cell>
        </row>
        <row r="204">
          <cell r="C204">
            <v>986012.69566874579</v>
          </cell>
          <cell r="D204">
            <v>3231175.6451273998</v>
          </cell>
        </row>
        <row r="205">
          <cell r="C205">
            <v>939626.91958033585</v>
          </cell>
          <cell r="D205">
            <v>3180188.6474595</v>
          </cell>
        </row>
        <row r="206">
          <cell r="C206">
            <v>970305.02864453907</v>
          </cell>
          <cell r="D206">
            <v>3230622.2222176995</v>
          </cell>
        </row>
        <row r="207">
          <cell r="C207">
            <v>981138.71416201303</v>
          </cell>
          <cell r="D207">
            <v>3258867.8176763002</v>
          </cell>
        </row>
        <row r="208">
          <cell r="C208">
            <v>995805</v>
          </cell>
          <cell r="D208">
            <v>3399984.3405973003</v>
          </cell>
        </row>
        <row r="209">
          <cell r="C209">
            <v>1008618.5386895043</v>
          </cell>
          <cell r="D209">
            <v>3342187.3357286993</v>
          </cell>
        </row>
        <row r="210">
          <cell r="C210">
            <v>1034479.2746554788</v>
          </cell>
          <cell r="D210">
            <v>3362852.6528277267</v>
          </cell>
        </row>
        <row r="211">
          <cell r="C211">
            <v>1060379.2903795014</v>
          </cell>
          <cell r="D211">
            <v>3334411.1302475613</v>
          </cell>
        </row>
        <row r="212">
          <cell r="C212">
            <v>1076901.5881312911</v>
          </cell>
          <cell r="D212">
            <v>3296343.5097470004</v>
          </cell>
        </row>
        <row r="213">
          <cell r="C213">
            <v>1108835.6192658274</v>
          </cell>
          <cell r="D213">
            <v>3243938.3242029222</v>
          </cell>
        </row>
        <row r="214">
          <cell r="C214">
            <v>1146088.9638538393</v>
          </cell>
          <cell r="D214">
            <v>3359924.2953369319</v>
          </cell>
        </row>
        <row r="215">
          <cell r="C215">
            <v>1163797.6148186934</v>
          </cell>
          <cell r="D215">
            <v>3343058.0667339657</v>
          </cell>
        </row>
        <row r="216">
          <cell r="C216">
            <v>1183829.2583928616</v>
          </cell>
          <cell r="D216">
            <v>3339753.5685477983</v>
          </cell>
        </row>
        <row r="217">
          <cell r="C217">
            <v>1205915.5020293579</v>
          </cell>
          <cell r="D217">
            <v>3315273.996259443</v>
          </cell>
        </row>
        <row r="218">
          <cell r="C218">
            <v>1137784.8317889329</v>
          </cell>
          <cell r="D218">
            <v>3497977.4249357339</v>
          </cell>
        </row>
        <row r="219">
          <cell r="C219">
            <v>1277233.1363785602</v>
          </cell>
          <cell r="D219">
            <v>3536793.7147683194</v>
          </cell>
        </row>
        <row r="220">
          <cell r="C220">
            <v>1398688.4965961969</v>
          </cell>
          <cell r="D220">
            <v>3547601.06507141</v>
          </cell>
        </row>
        <row r="221">
          <cell r="C221">
            <v>1360754.8254819312</v>
          </cell>
          <cell r="D221">
            <v>3580862.7306682728</v>
          </cell>
        </row>
        <row r="222">
          <cell r="C222">
            <v>1370864.3976734555</v>
          </cell>
          <cell r="D222">
            <v>3532165.5900796009</v>
          </cell>
        </row>
        <row r="223">
          <cell r="C223">
            <v>1427340.9995350121</v>
          </cell>
          <cell r="D223">
            <v>3548728.7173634809</v>
          </cell>
        </row>
        <row r="224">
          <cell r="C224">
            <v>1426708.4452259494</v>
          </cell>
          <cell r="D224">
            <v>3742884.9086880651</v>
          </cell>
        </row>
        <row r="225">
          <cell r="C225">
            <v>1443706.7859293602</v>
          </cell>
          <cell r="D225">
            <v>3671181.6038867673</v>
          </cell>
        </row>
        <row r="226">
          <cell r="C226">
            <v>1422686.5764802615</v>
          </cell>
          <cell r="D226">
            <v>3620263.8864164962</v>
          </cell>
        </row>
        <row r="227">
          <cell r="C227">
            <v>1437669.0385383908</v>
          </cell>
          <cell r="D227">
            <v>3668437.4614311168</v>
          </cell>
        </row>
        <row r="228">
          <cell r="C228">
            <v>1398993.1202642831</v>
          </cell>
          <cell r="D228">
            <v>3693206.9891761816</v>
          </cell>
        </row>
        <row r="229">
          <cell r="C229">
            <v>1394661.9557209092</v>
          </cell>
          <cell r="D229">
            <v>3720877.0669389786</v>
          </cell>
        </row>
        <row r="230">
          <cell r="C230">
            <v>1389251.5623077981</v>
          </cell>
          <cell r="D230">
            <v>3722599.8629827471</v>
          </cell>
        </row>
        <row r="231">
          <cell r="C231">
            <v>1489896.72586606</v>
          </cell>
          <cell r="D231">
            <v>4009341.440379357</v>
          </cell>
        </row>
        <row r="232">
          <cell r="C232">
            <v>1531409.9017918557</v>
          </cell>
          <cell r="D232">
            <v>4266135.1264274269</v>
          </cell>
        </row>
        <row r="233">
          <cell r="C233">
            <v>1678228.12281586</v>
          </cell>
          <cell r="D233">
            <v>4639467.6977881398</v>
          </cell>
        </row>
        <row r="234">
          <cell r="C234">
            <v>1757234.3990899813</v>
          </cell>
          <cell r="D234">
            <v>4973570.3094557542</v>
          </cell>
        </row>
        <row r="235">
          <cell r="C235">
            <v>1721602.5207191615</v>
          </cell>
          <cell r="D235">
            <v>5221058.4135998264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227"/>
  <sheetViews>
    <sheetView tabSelected="1" zoomScaleNormal="100" workbookViewId="0">
      <pane xSplit="3" ySplit="5" topLeftCell="D180" activePane="bottomRight" state="frozen"/>
      <selection pane="topRight" activeCell="D1" sqref="D1"/>
      <selection pane="bottomLeft" activeCell="A6" sqref="A6"/>
      <selection pane="bottomRight" activeCell="G200" sqref="G200"/>
    </sheetView>
  </sheetViews>
  <sheetFormatPr defaultRowHeight="15"/>
  <cols>
    <col min="2" max="2" width="9.140625" style="98"/>
    <col min="3" max="3" width="9.140625" style="128"/>
    <col min="4" max="4" width="12.5703125" customWidth="1"/>
    <col min="5" max="5" width="10.5703125" customWidth="1"/>
    <col min="6" max="6" width="12.85546875" customWidth="1"/>
    <col min="7" max="7" width="10.85546875" customWidth="1"/>
    <col min="8" max="9" width="14.42578125" customWidth="1"/>
    <col min="10" max="11" width="14.140625" customWidth="1"/>
    <col min="12" max="12" width="10.28515625" bestFit="1" customWidth="1"/>
  </cols>
  <sheetData>
    <row r="1" spans="2:20">
      <c r="D1" s="72"/>
      <c r="E1" s="72"/>
      <c r="H1" s="72"/>
      <c r="I1" s="72"/>
      <c r="J1" s="72"/>
      <c r="K1" s="72"/>
    </row>
    <row r="2" spans="2:20">
      <c r="B2" s="36" t="s">
        <v>13</v>
      </c>
    </row>
    <row r="3" spans="2:20">
      <c r="T3" s="36"/>
    </row>
    <row r="4" spans="2:20" s="73" customFormat="1" ht="27" customHeight="1">
      <c r="B4" s="208"/>
      <c r="C4" s="208"/>
      <c r="D4" s="207" t="s">
        <v>120</v>
      </c>
      <c r="E4" s="207"/>
      <c r="F4" s="207"/>
      <c r="G4" s="207"/>
      <c r="H4" s="207" t="s">
        <v>11</v>
      </c>
      <c r="I4" s="207"/>
      <c r="J4" s="207" t="s">
        <v>12</v>
      </c>
      <c r="K4" s="207"/>
    </row>
    <row r="5" spans="2:20" ht="39" customHeight="1">
      <c r="B5" s="99"/>
      <c r="C5" s="143"/>
      <c r="D5" s="70" t="s">
        <v>106</v>
      </c>
      <c r="E5" s="70" t="s">
        <v>142</v>
      </c>
      <c r="F5" s="48" t="s">
        <v>35</v>
      </c>
      <c r="G5" s="48" t="s">
        <v>36</v>
      </c>
      <c r="H5" s="70" t="s">
        <v>106</v>
      </c>
      <c r="I5" s="70" t="s">
        <v>105</v>
      </c>
      <c r="J5" s="70" t="s">
        <v>106</v>
      </c>
      <c r="K5" s="70" t="s">
        <v>105</v>
      </c>
    </row>
    <row r="6" spans="2:20">
      <c r="B6" s="201">
        <v>2002</v>
      </c>
      <c r="C6" s="139" t="s">
        <v>37</v>
      </c>
      <c r="D6" s="164">
        <v>58.969700000000003</v>
      </c>
      <c r="E6" s="164"/>
      <c r="F6" s="164">
        <v>4.7313979714043803</v>
      </c>
      <c r="G6" s="164">
        <v>4.6715624570564698</v>
      </c>
      <c r="H6" s="164" t="s">
        <v>108</v>
      </c>
      <c r="I6" s="164" t="s">
        <v>108</v>
      </c>
      <c r="J6" s="164" t="s">
        <v>108</v>
      </c>
      <c r="K6" s="164" t="s">
        <v>108</v>
      </c>
    </row>
    <row r="7" spans="2:20">
      <c r="B7" s="202"/>
      <c r="C7" s="139" t="s">
        <v>0</v>
      </c>
      <c r="D7" s="164">
        <v>59.811100000000003</v>
      </c>
      <c r="E7" s="164"/>
      <c r="F7" s="164">
        <v>5.3412226602840889</v>
      </c>
      <c r="G7" s="164">
        <v>4.6376529337234444</v>
      </c>
      <c r="H7" s="164" t="s">
        <v>108</v>
      </c>
      <c r="I7" s="164" t="s">
        <v>108</v>
      </c>
      <c r="J7" s="164" t="s">
        <v>108</v>
      </c>
      <c r="K7" s="164" t="s">
        <v>108</v>
      </c>
    </row>
    <row r="8" spans="2:20">
      <c r="B8" s="202"/>
      <c r="C8" s="139" t="s">
        <v>1</v>
      </c>
      <c r="D8" s="164">
        <v>59.633299999999998</v>
      </c>
      <c r="E8" s="164"/>
      <c r="F8" s="164">
        <v>5.7161597880816259</v>
      </c>
      <c r="G8" s="164">
        <v>4.6249878592095115</v>
      </c>
      <c r="H8" s="164" t="s">
        <v>108</v>
      </c>
      <c r="I8" s="164" t="s">
        <v>108</v>
      </c>
      <c r="J8" s="164" t="s">
        <v>108</v>
      </c>
      <c r="K8" s="164" t="s">
        <v>108</v>
      </c>
    </row>
    <row r="9" spans="2:20">
      <c r="B9" s="202"/>
      <c r="C9" s="139" t="s">
        <v>2</v>
      </c>
      <c r="D9" s="164">
        <v>60.616999999999997</v>
      </c>
      <c r="E9" s="164"/>
      <c r="F9" s="164">
        <v>6.5475795621095898</v>
      </c>
      <c r="G9" s="164">
        <v>4.5811852712728438</v>
      </c>
      <c r="H9" s="164" t="s">
        <v>108</v>
      </c>
      <c r="I9" s="164" t="s">
        <v>108</v>
      </c>
      <c r="J9" s="164" t="s">
        <v>108</v>
      </c>
      <c r="K9" s="164" t="s">
        <v>108</v>
      </c>
    </row>
    <row r="10" spans="2:20">
      <c r="B10" s="202"/>
      <c r="C10" s="139" t="s">
        <v>3</v>
      </c>
      <c r="D10" s="164">
        <v>60.468800000000002</v>
      </c>
      <c r="E10" s="164"/>
      <c r="F10" s="164">
        <v>7.6498318030635772</v>
      </c>
      <c r="G10" s="164">
        <v>4.7078873611406902</v>
      </c>
      <c r="H10" s="164" t="s">
        <v>108</v>
      </c>
      <c r="I10" s="164" t="s">
        <v>108</v>
      </c>
      <c r="J10" s="164" t="s">
        <v>108</v>
      </c>
      <c r="K10" s="164" t="s">
        <v>108</v>
      </c>
    </row>
    <row r="11" spans="2:20">
      <c r="B11" s="202"/>
      <c r="C11" s="139" t="s">
        <v>4</v>
      </c>
      <c r="D11" s="164">
        <v>60.4925</v>
      </c>
      <c r="E11" s="164"/>
      <c r="F11" s="164">
        <v>5.524576581925956</v>
      </c>
      <c r="G11" s="164">
        <v>4.6607553142312526</v>
      </c>
      <c r="H11" s="164" t="s">
        <v>108</v>
      </c>
      <c r="I11" s="164" t="s">
        <v>108</v>
      </c>
      <c r="J11" s="164" t="s">
        <v>108</v>
      </c>
      <c r="K11" s="164" t="s">
        <v>108</v>
      </c>
    </row>
    <row r="12" spans="2:20">
      <c r="B12" s="202"/>
      <c r="C12" s="139" t="s">
        <v>5</v>
      </c>
      <c r="D12" s="164">
        <v>60.6051</v>
      </c>
      <c r="E12" s="164"/>
      <c r="F12" s="164">
        <v>5.1035584233054294</v>
      </c>
      <c r="G12" s="164">
        <v>4.6153982396628104</v>
      </c>
      <c r="H12" s="164" t="s">
        <v>108</v>
      </c>
      <c r="I12" s="164" t="s">
        <v>108</v>
      </c>
      <c r="J12" s="164" t="s">
        <v>108</v>
      </c>
      <c r="K12" s="164" t="s">
        <v>108</v>
      </c>
    </row>
    <row r="13" spans="2:20">
      <c r="B13" s="202"/>
      <c r="C13" s="139" t="s">
        <v>6</v>
      </c>
      <c r="D13" s="164">
        <v>60.741399999999999</v>
      </c>
      <c r="E13" s="164"/>
      <c r="F13" s="164">
        <v>4.6866516961616043</v>
      </c>
      <c r="G13" s="164">
        <v>4.6164281398565237</v>
      </c>
      <c r="H13" s="164" t="s">
        <v>108</v>
      </c>
      <c r="I13" s="164" t="s">
        <v>108</v>
      </c>
      <c r="J13" s="164" t="s">
        <v>108</v>
      </c>
      <c r="K13" s="164" t="s">
        <v>108</v>
      </c>
    </row>
    <row r="14" spans="2:20">
      <c r="B14" s="202"/>
      <c r="C14" s="139" t="s">
        <v>7</v>
      </c>
      <c r="D14" s="164">
        <v>60.225900000000003</v>
      </c>
      <c r="E14" s="164"/>
      <c r="F14" s="164">
        <v>5.6769174575304504</v>
      </c>
      <c r="G14" s="164">
        <v>4.8960610282624515</v>
      </c>
      <c r="H14" s="164" t="s">
        <v>108</v>
      </c>
      <c r="I14" s="164" t="s">
        <v>108</v>
      </c>
      <c r="J14" s="164" t="s">
        <v>108</v>
      </c>
      <c r="K14" s="164" t="s">
        <v>108</v>
      </c>
    </row>
    <row r="15" spans="2:20">
      <c r="B15" s="202"/>
      <c r="C15" s="139" t="s">
        <v>8</v>
      </c>
      <c r="D15" s="164">
        <v>60.219900000000003</v>
      </c>
      <c r="E15" s="164"/>
      <c r="F15" s="164">
        <v>5.4344407875890397</v>
      </c>
      <c r="G15" s="164">
        <v>5.2011924319667884</v>
      </c>
      <c r="H15" s="164" t="s">
        <v>108</v>
      </c>
      <c r="I15" s="164" t="s">
        <v>108</v>
      </c>
      <c r="J15" s="164" t="s">
        <v>108</v>
      </c>
      <c r="K15" s="164" t="s">
        <v>108</v>
      </c>
    </row>
    <row r="16" spans="2:20">
      <c r="B16" s="202"/>
      <c r="C16" s="139" t="s">
        <v>9</v>
      </c>
      <c r="D16" s="164">
        <v>60.569499999999998</v>
      </c>
      <c r="E16" s="164"/>
      <c r="F16" s="164">
        <v>5.0971523004996726</v>
      </c>
      <c r="G16" s="164">
        <v>5.4130122075886504</v>
      </c>
      <c r="H16" s="164" t="s">
        <v>108</v>
      </c>
      <c r="I16" s="164" t="s">
        <v>108</v>
      </c>
      <c r="J16" s="164" t="s">
        <v>108</v>
      </c>
      <c r="K16" s="164" t="s">
        <v>108</v>
      </c>
    </row>
    <row r="17" spans="2:20">
      <c r="B17" s="203"/>
      <c r="C17" s="139" t="s">
        <v>10</v>
      </c>
      <c r="D17" s="164">
        <v>60.5458</v>
      </c>
      <c r="E17" s="164"/>
      <c r="F17" s="164">
        <v>5.4227885407185852</v>
      </c>
      <c r="G17" s="164">
        <v>5.5793711748621604</v>
      </c>
      <c r="H17" s="164" t="s">
        <v>108</v>
      </c>
      <c r="I17" s="164" t="s">
        <v>108</v>
      </c>
      <c r="J17" s="164" t="s">
        <v>108</v>
      </c>
      <c r="K17" s="164" t="s">
        <v>108</v>
      </c>
    </row>
    <row r="18" spans="2:20">
      <c r="B18" s="201">
        <v>2003</v>
      </c>
      <c r="C18" s="139" t="s">
        <v>37</v>
      </c>
      <c r="D18" s="164">
        <v>61.150199999999998</v>
      </c>
      <c r="E18" s="164"/>
      <c r="F18" s="164">
        <v>5.5073691775242821</v>
      </c>
      <c r="G18" s="164">
        <v>5.6431934379610738</v>
      </c>
      <c r="H18" s="164" t="s">
        <v>108</v>
      </c>
      <c r="I18" s="164" t="s">
        <v>108</v>
      </c>
      <c r="J18" s="164" t="s">
        <v>108</v>
      </c>
      <c r="K18" s="164" t="s">
        <v>108</v>
      </c>
    </row>
    <row r="19" spans="2:20">
      <c r="B19" s="202"/>
      <c r="C19" s="139" t="s">
        <v>0</v>
      </c>
      <c r="D19" s="164">
        <v>62.021299999999997</v>
      </c>
      <c r="E19" s="164"/>
      <c r="F19" s="164">
        <v>3.7499730010583505</v>
      </c>
      <c r="G19" s="164">
        <v>5.5031964432889424</v>
      </c>
      <c r="H19" s="164" t="s">
        <v>108</v>
      </c>
      <c r="I19" s="164" t="s">
        <v>108</v>
      </c>
      <c r="J19" s="164" t="s">
        <v>108</v>
      </c>
      <c r="K19" s="164" t="s">
        <v>108</v>
      </c>
    </row>
    <row r="20" spans="2:20">
      <c r="B20" s="202"/>
      <c r="C20" s="139" t="s">
        <v>1</v>
      </c>
      <c r="D20" s="164">
        <v>61.778300000000002</v>
      </c>
      <c r="E20" s="164"/>
      <c r="F20" s="164">
        <v>3.4060709379935048</v>
      </c>
      <c r="G20" s="164">
        <v>5.3030955061319105</v>
      </c>
      <c r="H20" s="164" t="s">
        <v>108</v>
      </c>
      <c r="I20" s="164" t="s">
        <v>108</v>
      </c>
      <c r="J20" s="164" t="s">
        <v>108</v>
      </c>
      <c r="K20" s="164" t="s">
        <v>108</v>
      </c>
    </row>
    <row r="21" spans="2:20">
      <c r="B21" s="202"/>
      <c r="C21" s="139" t="s">
        <v>2</v>
      </c>
      <c r="D21" s="164">
        <v>60.350299999999997</v>
      </c>
      <c r="E21" s="164"/>
      <c r="F21" s="164">
        <v>2.1137581054412351</v>
      </c>
      <c r="G21" s="164">
        <v>4.9191469523187408</v>
      </c>
      <c r="H21" s="164" t="s">
        <v>108</v>
      </c>
      <c r="I21" s="164" t="s">
        <v>108</v>
      </c>
      <c r="J21" s="164" t="s">
        <v>108</v>
      </c>
      <c r="K21" s="164" t="s">
        <v>108</v>
      </c>
    </row>
    <row r="22" spans="2:20">
      <c r="B22" s="202"/>
      <c r="C22" s="139" t="s">
        <v>3</v>
      </c>
      <c r="D22" s="164">
        <v>61.5413</v>
      </c>
      <c r="E22" s="164"/>
      <c r="F22" s="164">
        <v>2.3073219423404225</v>
      </c>
      <c r="G22" s="164">
        <v>4.4681698713685591</v>
      </c>
      <c r="H22" s="164" t="s">
        <v>108</v>
      </c>
      <c r="I22" s="164" t="s">
        <v>108</v>
      </c>
      <c r="J22" s="164" t="s">
        <v>108</v>
      </c>
      <c r="K22" s="164" t="s">
        <v>108</v>
      </c>
    </row>
    <row r="23" spans="2:20">
      <c r="B23" s="202"/>
      <c r="C23" s="139" t="s">
        <v>4</v>
      </c>
      <c r="D23" s="164">
        <v>62.169400000000003</v>
      </c>
      <c r="E23" s="164"/>
      <c r="F23" s="164">
        <v>4.8120022315416975</v>
      </c>
      <c r="G23" s="164">
        <v>4.4121887877571595</v>
      </c>
      <c r="H23" s="164" t="s">
        <v>108</v>
      </c>
      <c r="I23" s="164" t="s">
        <v>108</v>
      </c>
      <c r="J23" s="164" t="s">
        <v>108</v>
      </c>
      <c r="K23" s="164" t="s">
        <v>108</v>
      </c>
    </row>
    <row r="24" spans="2:20">
      <c r="B24" s="202"/>
      <c r="C24" s="139" t="s">
        <v>5</v>
      </c>
      <c r="D24" s="164">
        <v>62.477499999999999</v>
      </c>
      <c r="E24" s="164"/>
      <c r="F24" s="164">
        <v>5.0321361839938135</v>
      </c>
      <c r="G24" s="164">
        <v>4.4090132537710787</v>
      </c>
      <c r="H24" s="164" t="s">
        <v>108</v>
      </c>
      <c r="I24" s="164" t="s">
        <v>108</v>
      </c>
      <c r="J24" s="164" t="s">
        <v>108</v>
      </c>
      <c r="K24" s="164" t="s">
        <v>108</v>
      </c>
    </row>
    <row r="25" spans="2:20">
      <c r="B25" s="202"/>
      <c r="C25" s="139" t="s">
        <v>6</v>
      </c>
      <c r="D25" s="164">
        <v>62.169400000000003</v>
      </c>
      <c r="E25" s="164"/>
      <c r="F25" s="164">
        <v>5.0510817746655761</v>
      </c>
      <c r="G25" s="164">
        <v>4.4404672864814643</v>
      </c>
      <c r="H25" s="164" t="s">
        <v>108</v>
      </c>
      <c r="I25" s="164" t="s">
        <v>108</v>
      </c>
      <c r="J25" s="164" t="s">
        <v>108</v>
      </c>
      <c r="K25" s="164" t="s">
        <v>108</v>
      </c>
    </row>
    <row r="26" spans="2:20">
      <c r="B26" s="202"/>
      <c r="C26" s="139" t="s">
        <v>7</v>
      </c>
      <c r="D26" s="164">
        <v>61.997599999999998</v>
      </c>
      <c r="E26" s="164"/>
      <c r="F26" s="164">
        <v>5.203381197244596</v>
      </c>
      <c r="G26" s="164">
        <v>4.4065113151336988</v>
      </c>
      <c r="H26" s="164" t="s">
        <v>108</v>
      </c>
      <c r="I26" s="164" t="s">
        <v>108</v>
      </c>
      <c r="J26" s="164" t="s">
        <v>108</v>
      </c>
      <c r="K26" s="164" t="s">
        <v>108</v>
      </c>
      <c r="T26" s="36"/>
    </row>
    <row r="27" spans="2:20">
      <c r="B27" s="202"/>
      <c r="C27" s="139" t="s">
        <v>8</v>
      </c>
      <c r="D27" s="164">
        <v>63.052300000000002</v>
      </c>
      <c r="E27" s="164"/>
      <c r="F27" s="164">
        <v>4.7384494257467935</v>
      </c>
      <c r="G27" s="164">
        <v>4.3528803666448255</v>
      </c>
      <c r="H27" s="164" t="s">
        <v>108</v>
      </c>
      <c r="I27" s="164" t="s">
        <v>108</v>
      </c>
      <c r="J27" s="164" t="s">
        <v>108</v>
      </c>
      <c r="K27" s="164" t="s">
        <v>108</v>
      </c>
    </row>
    <row r="28" spans="2:20">
      <c r="B28" s="202"/>
      <c r="C28" s="139" t="s">
        <v>9</v>
      </c>
      <c r="D28" s="164">
        <v>63.757399999999997</v>
      </c>
      <c r="E28" s="164"/>
      <c r="F28" s="164">
        <v>8.6217629705215728</v>
      </c>
      <c r="G28" s="164">
        <v>4.6517989280318233</v>
      </c>
      <c r="H28" s="164" t="s">
        <v>108</v>
      </c>
      <c r="I28" s="164" t="s">
        <v>108</v>
      </c>
      <c r="J28" s="164" t="s">
        <v>108</v>
      </c>
      <c r="K28" s="164" t="s">
        <v>108</v>
      </c>
    </row>
    <row r="29" spans="2:20">
      <c r="B29" s="203"/>
      <c r="C29" s="139" t="s">
        <v>10</v>
      </c>
      <c r="D29" s="164">
        <v>64.587000000000003</v>
      </c>
      <c r="E29" s="164"/>
      <c r="F29" s="164">
        <v>6.9527466473717539</v>
      </c>
      <c r="G29" s="164">
        <v>4.7852527055009375</v>
      </c>
      <c r="H29" s="164" t="s">
        <v>108</v>
      </c>
      <c r="I29" s="164" t="s">
        <v>108</v>
      </c>
      <c r="J29" s="164" t="s">
        <v>108</v>
      </c>
      <c r="K29" s="164" t="s">
        <v>108</v>
      </c>
    </row>
    <row r="30" spans="2:20">
      <c r="B30" s="201">
        <v>2004</v>
      </c>
      <c r="C30" s="139" t="s">
        <v>37</v>
      </c>
      <c r="D30" s="164">
        <v>64.464299999999994</v>
      </c>
      <c r="E30" s="164"/>
      <c r="F30" s="164">
        <v>5.1981448264197603</v>
      </c>
      <c r="G30" s="164">
        <f t="shared" ref="G30:G36" si="0">AVERAGE(D19:D30)/AVERAGEA(D7:D18)*100-100</f>
        <v>3.4872817569911092</v>
      </c>
      <c r="H30" s="164" t="s">
        <v>108</v>
      </c>
      <c r="I30" s="164" t="s">
        <v>108</v>
      </c>
      <c r="J30" s="164" t="s">
        <v>108</v>
      </c>
      <c r="K30" s="164" t="s">
        <v>108</v>
      </c>
    </row>
    <row r="31" spans="2:20">
      <c r="B31" s="202"/>
      <c r="C31" s="139" t="s">
        <v>0</v>
      </c>
      <c r="D31" s="164">
        <v>64.845299999999995</v>
      </c>
      <c r="E31" s="164"/>
      <c r="F31" s="164">
        <v>6.2108424886394857</v>
      </c>
      <c r="G31" s="164">
        <f t="shared" si="0"/>
        <v>3.5610794968229129</v>
      </c>
      <c r="H31" s="164" t="s">
        <v>108</v>
      </c>
      <c r="I31" s="164" t="s">
        <v>108</v>
      </c>
      <c r="J31" s="164" t="s">
        <v>108</v>
      </c>
      <c r="K31" s="164" t="s">
        <v>108</v>
      </c>
    </row>
    <row r="32" spans="2:20">
      <c r="B32" s="202"/>
      <c r="C32" s="139" t="s">
        <v>1</v>
      </c>
      <c r="D32" s="164">
        <v>64.980999999999995</v>
      </c>
      <c r="E32" s="164"/>
      <c r="F32" s="164">
        <v>6.2735268819193379</v>
      </c>
      <c r="G32" s="164">
        <f t="shared" si="0"/>
        <v>3.6956101819529863</v>
      </c>
      <c r="H32" s="164" t="s">
        <v>108</v>
      </c>
      <c r="I32" s="164" t="s">
        <v>108</v>
      </c>
      <c r="J32" s="164" t="s">
        <v>108</v>
      </c>
      <c r="K32" s="164" t="s">
        <v>108</v>
      </c>
    </row>
    <row r="33" spans="2:11">
      <c r="B33" s="202"/>
      <c r="C33" s="139" t="s">
        <v>2</v>
      </c>
      <c r="D33" s="164">
        <v>66.033699999999996</v>
      </c>
      <c r="E33" s="164"/>
      <c r="F33" s="164">
        <v>5.5563608252403753</v>
      </c>
      <c r="G33" s="164">
        <f t="shared" si="0"/>
        <v>4.5129729870578643</v>
      </c>
      <c r="H33" s="164" t="s">
        <v>108</v>
      </c>
      <c r="I33" s="164" t="s">
        <v>108</v>
      </c>
      <c r="J33" s="164" t="s">
        <v>108</v>
      </c>
      <c r="K33" s="164" t="s">
        <v>108</v>
      </c>
    </row>
    <row r="34" spans="2:11">
      <c r="B34" s="202"/>
      <c r="C34" s="139" t="s">
        <v>3</v>
      </c>
      <c r="D34" s="164">
        <v>64.606399999999994</v>
      </c>
      <c r="E34" s="164"/>
      <c r="F34" s="164">
        <v>5.3657147973250545</v>
      </c>
      <c r="G34" s="164">
        <f t="shared" si="0"/>
        <v>4.7792134519881699</v>
      </c>
      <c r="H34" s="164" t="s">
        <v>108</v>
      </c>
      <c r="I34" s="164" t="s">
        <v>108</v>
      </c>
      <c r="J34" s="164" t="s">
        <v>108</v>
      </c>
      <c r="K34" s="164" t="s">
        <v>108</v>
      </c>
    </row>
    <row r="35" spans="2:11">
      <c r="B35" s="202"/>
      <c r="C35" s="139" t="s">
        <v>4</v>
      </c>
      <c r="D35" s="164">
        <v>64.335099999999997</v>
      </c>
      <c r="E35" s="164"/>
      <c r="F35" s="164">
        <v>3.6372333762363098</v>
      </c>
      <c r="G35" s="164">
        <f t="shared" si="0"/>
        <v>4.8350471855879107</v>
      </c>
      <c r="H35" s="164" t="s">
        <v>108</v>
      </c>
      <c r="I35" s="164" t="s">
        <v>108</v>
      </c>
      <c r="J35" s="164" t="s">
        <v>108</v>
      </c>
      <c r="K35" s="164" t="s">
        <v>108</v>
      </c>
    </row>
    <row r="36" spans="2:11">
      <c r="B36" s="202"/>
      <c r="C36" s="139" t="s">
        <v>5</v>
      </c>
      <c r="D36" s="164">
        <v>65.103700000000003</v>
      </c>
      <c r="E36" s="164"/>
      <c r="F36" s="164">
        <v>5.4530913080867975</v>
      </c>
      <c r="G36" s="164">
        <f t="shared" si="0"/>
        <v>4.9254365140582337</v>
      </c>
      <c r="H36" s="164" t="s">
        <v>108</v>
      </c>
      <c r="I36" s="164" t="s">
        <v>108</v>
      </c>
      <c r="J36" s="164" t="s">
        <v>108</v>
      </c>
      <c r="K36" s="164" t="s">
        <v>108</v>
      </c>
    </row>
    <row r="37" spans="2:11">
      <c r="B37" s="202"/>
      <c r="C37" s="139" t="s">
        <v>6</v>
      </c>
      <c r="D37" s="164">
        <v>65.336200000000005</v>
      </c>
      <c r="E37" s="164"/>
      <c r="F37" s="164">
        <v>4.9934003075607478</v>
      </c>
      <c r="G37" s="164">
        <f>AVERAGE(D26:D37)/AVERAGEA(D14:D25)*100-100</f>
        <v>5.1523709676629466</v>
      </c>
      <c r="H37" s="164" t="s">
        <v>108</v>
      </c>
      <c r="I37" s="164" t="s">
        <v>108</v>
      </c>
      <c r="J37" s="164" t="s">
        <v>108</v>
      </c>
      <c r="K37" s="164" t="s">
        <v>108</v>
      </c>
    </row>
    <row r="38" spans="2:11">
      <c r="B38" s="202"/>
      <c r="C38" s="139" t="s">
        <v>7</v>
      </c>
      <c r="D38" s="164">
        <v>64.922799999999995</v>
      </c>
      <c r="E38" s="164"/>
      <c r="F38" s="164">
        <v>6.006351841284669</v>
      </c>
      <c r="G38" s="164">
        <f t="shared" ref="G38" si="1">AVERAGE(D27:D38)/AVERAGEA(D15:D26)*100-100</f>
        <v>5.2964997513536503</v>
      </c>
      <c r="H38" s="164" t="s">
        <v>108</v>
      </c>
      <c r="I38" s="164" t="s">
        <v>108</v>
      </c>
      <c r="J38" s="164" t="s">
        <v>108</v>
      </c>
      <c r="K38" s="164" t="s">
        <v>108</v>
      </c>
    </row>
    <row r="39" spans="2:11">
      <c r="B39" s="202"/>
      <c r="C39" s="139" t="s">
        <v>8</v>
      </c>
      <c r="D39" s="164">
        <v>65.891599999999997</v>
      </c>
      <c r="E39" s="164"/>
      <c r="F39" s="164">
        <v>7.717680914131293</v>
      </c>
      <c r="G39" s="164">
        <f>AVERAGE(D28:D39)/AVERAGEA(D16:D27)*100-100</f>
        <v>5.2771548434091784</v>
      </c>
      <c r="H39" s="164" t="s">
        <v>108</v>
      </c>
      <c r="I39" s="164" t="s">
        <v>108</v>
      </c>
      <c r="J39" s="164" t="s">
        <v>108</v>
      </c>
      <c r="K39" s="164" t="s">
        <v>108</v>
      </c>
    </row>
    <row r="40" spans="2:11">
      <c r="B40" s="202"/>
      <c r="C40" s="139" t="s">
        <v>9</v>
      </c>
      <c r="D40" s="164">
        <v>65.917500000000004</v>
      </c>
      <c r="E40" s="164"/>
      <c r="F40" s="164">
        <v>3.9822940706697239</v>
      </c>
      <c r="G40" s="164">
        <f t="shared" ref="G40:G64" si="2">AVERAGE(D29:D40)/AVERAGEA(D17:D28)*100-100</f>
        <v>5.1161840447003044</v>
      </c>
      <c r="H40" s="164" t="s">
        <v>108</v>
      </c>
      <c r="I40" s="164" t="s">
        <v>108</v>
      </c>
      <c r="J40" s="164" t="s">
        <v>108</v>
      </c>
      <c r="K40" s="164" t="s">
        <v>108</v>
      </c>
    </row>
    <row r="41" spans="2:11">
      <c r="B41" s="203"/>
      <c r="C41" s="139" t="s">
        <v>10</v>
      </c>
      <c r="D41" s="164">
        <v>65.303899999999999</v>
      </c>
      <c r="E41" s="164"/>
      <c r="F41" s="164">
        <v>7.4830402651616197</v>
      </c>
      <c r="G41" s="164">
        <f t="shared" si="2"/>
        <v>4.6435187911952909</v>
      </c>
      <c r="H41" s="164" t="s">
        <v>108</v>
      </c>
      <c r="I41" s="164" t="s">
        <v>108</v>
      </c>
      <c r="J41" s="164" t="s">
        <v>108</v>
      </c>
      <c r="K41" s="164" t="s">
        <v>108</v>
      </c>
    </row>
    <row r="42" spans="2:11">
      <c r="B42" s="201">
        <v>2005</v>
      </c>
      <c r="C42" s="139" t="s">
        <v>37</v>
      </c>
      <c r="D42" s="164">
        <v>69.933899999999994</v>
      </c>
      <c r="E42" s="164"/>
      <c r="F42" s="164">
        <v>9.2763333464579034</v>
      </c>
      <c r="G42" s="164">
        <f t="shared" si="2"/>
        <v>4.9102698003014922</v>
      </c>
      <c r="H42" s="164" t="s">
        <v>108</v>
      </c>
      <c r="I42" s="164" t="s">
        <v>108</v>
      </c>
      <c r="J42" s="164" t="s">
        <v>108</v>
      </c>
      <c r="K42" s="164" t="s">
        <v>108</v>
      </c>
    </row>
    <row r="43" spans="2:11">
      <c r="B43" s="202"/>
      <c r="C43" s="139" t="s">
        <v>0</v>
      </c>
      <c r="D43" s="164">
        <v>71.096299999999999</v>
      </c>
      <c r="E43" s="164"/>
      <c r="F43" s="164">
        <v>9.1506527702307494</v>
      </c>
      <c r="G43" s="164">
        <f t="shared" si="2"/>
        <v>5.3468573206153565</v>
      </c>
      <c r="H43" s="164" t="s">
        <v>108</v>
      </c>
      <c r="I43" s="164" t="s">
        <v>108</v>
      </c>
      <c r="J43" s="164" t="s">
        <v>108</v>
      </c>
      <c r="K43" s="164" t="s">
        <v>108</v>
      </c>
    </row>
    <row r="44" spans="2:11">
      <c r="B44" s="202"/>
      <c r="C44" s="139" t="s">
        <v>1</v>
      </c>
      <c r="D44" s="164">
        <v>70.8874</v>
      </c>
      <c r="E44" s="164"/>
      <c r="F44" s="164">
        <v>9.6807987537422662</v>
      </c>
      <c r="G44" s="164">
        <f t="shared" si="2"/>
        <v>5.6816643415960471</v>
      </c>
      <c r="H44" s="164" t="s">
        <v>108</v>
      </c>
      <c r="I44" s="164" t="s">
        <v>108</v>
      </c>
      <c r="J44" s="164" t="s">
        <v>108</v>
      </c>
      <c r="K44" s="164" t="s">
        <v>108</v>
      </c>
    </row>
    <row r="45" spans="2:11">
      <c r="B45" s="202"/>
      <c r="C45" s="139" t="s">
        <v>2</v>
      </c>
      <c r="D45" s="164">
        <v>70.743700000000004</v>
      </c>
      <c r="E45" s="164"/>
      <c r="F45" s="164">
        <v>10.340528393350297</v>
      </c>
      <c r="G45" s="164">
        <f t="shared" si="2"/>
        <v>5.5115617047219416</v>
      </c>
      <c r="H45" s="164" t="s">
        <v>108</v>
      </c>
      <c r="I45" s="164" t="s">
        <v>108</v>
      </c>
      <c r="J45" s="164" t="s">
        <v>108</v>
      </c>
      <c r="K45" s="164" t="s">
        <v>108</v>
      </c>
    </row>
    <row r="46" spans="2:11">
      <c r="B46" s="202"/>
      <c r="C46" s="139" t="s">
        <v>3</v>
      </c>
      <c r="D46" s="164">
        <v>69.463700000000003</v>
      </c>
      <c r="E46" s="164"/>
      <c r="F46" s="164">
        <v>8.8716740890511829</v>
      </c>
      <c r="G46" s="164">
        <f t="shared" si="2"/>
        <v>5.7237140381783007</v>
      </c>
      <c r="H46" s="164" t="s">
        <v>108</v>
      </c>
      <c r="I46" s="164" t="s">
        <v>108</v>
      </c>
      <c r="J46" s="164" t="s">
        <v>108</v>
      </c>
      <c r="K46" s="164" t="s">
        <v>108</v>
      </c>
    </row>
    <row r="47" spans="2:11">
      <c r="B47" s="202"/>
      <c r="C47" s="139" t="s">
        <v>4</v>
      </c>
      <c r="D47" s="164">
        <v>69.169899999999998</v>
      </c>
      <c r="E47" s="164"/>
      <c r="F47" s="164">
        <v>9.0298093622051709</v>
      </c>
      <c r="G47" s="164">
        <f t="shared" si="2"/>
        <v>6.0554119798203345</v>
      </c>
      <c r="H47" s="164" t="s">
        <v>108</v>
      </c>
      <c r="I47" s="164" t="s">
        <v>108</v>
      </c>
      <c r="J47" s="164" t="s">
        <v>108</v>
      </c>
      <c r="K47" s="164" t="s">
        <v>108</v>
      </c>
    </row>
    <row r="48" spans="2:11">
      <c r="B48" s="202"/>
      <c r="C48" s="139" t="s">
        <v>5</v>
      </c>
      <c r="D48" s="164">
        <v>68.830299999999994</v>
      </c>
      <c r="E48" s="164"/>
      <c r="F48" s="164">
        <v>6.013603321695399</v>
      </c>
      <c r="G48" s="164">
        <f t="shared" si="2"/>
        <v>6.1776787908353725</v>
      </c>
      <c r="H48" s="164" t="s">
        <v>108</v>
      </c>
      <c r="I48" s="164" t="s">
        <v>108</v>
      </c>
      <c r="J48" s="164" t="s">
        <v>108</v>
      </c>
      <c r="K48" s="164" t="s">
        <v>108</v>
      </c>
    </row>
    <row r="49" spans="2:11">
      <c r="B49" s="202"/>
      <c r="C49" s="139" t="s">
        <v>6</v>
      </c>
      <c r="D49" s="164">
        <v>69.150300000000001</v>
      </c>
      <c r="E49" s="164"/>
      <c r="F49" s="164">
        <v>7.2017024132237282</v>
      </c>
      <c r="G49" s="164">
        <f t="shared" si="2"/>
        <v>6.2361014099081586</v>
      </c>
      <c r="H49" s="164" t="s">
        <v>108</v>
      </c>
      <c r="I49" s="164" t="s">
        <v>108</v>
      </c>
      <c r="J49" s="164" t="s">
        <v>108</v>
      </c>
      <c r="K49" s="164" t="s">
        <v>108</v>
      </c>
    </row>
    <row r="50" spans="2:11">
      <c r="B50" s="202"/>
      <c r="C50" s="139" t="s">
        <v>7</v>
      </c>
      <c r="D50" s="164">
        <v>69.901300000000006</v>
      </c>
      <c r="E50" s="164"/>
      <c r="F50" s="164">
        <v>7.6684921615367045</v>
      </c>
      <c r="G50" s="164">
        <f t="shared" si="2"/>
        <v>6.477186565590884</v>
      </c>
      <c r="H50" s="164" t="s">
        <v>108</v>
      </c>
      <c r="I50" s="164" t="s">
        <v>108</v>
      </c>
      <c r="J50" s="164" t="s">
        <v>108</v>
      </c>
      <c r="K50" s="164" t="s">
        <v>108</v>
      </c>
    </row>
    <row r="51" spans="2:11">
      <c r="B51" s="202"/>
      <c r="C51" s="139" t="s">
        <v>8</v>
      </c>
      <c r="D51" s="164">
        <v>69.862099999999998</v>
      </c>
      <c r="E51" s="164"/>
      <c r="F51" s="164">
        <v>7.7528714041222457</v>
      </c>
      <c r="G51" s="164">
        <f t="shared" si="2"/>
        <v>6.5988114749099225</v>
      </c>
      <c r="H51" s="164" t="s">
        <v>108</v>
      </c>
      <c r="I51" s="164" t="s">
        <v>108</v>
      </c>
      <c r="J51" s="164" t="s">
        <v>108</v>
      </c>
      <c r="K51" s="164" t="s">
        <v>108</v>
      </c>
    </row>
    <row r="52" spans="2:11">
      <c r="B52" s="202"/>
      <c r="C52" s="139" t="s">
        <v>9</v>
      </c>
      <c r="D52" s="164">
        <v>70.162499999999994</v>
      </c>
      <c r="E52" s="164"/>
      <c r="F52" s="164">
        <v>7.9397974771389386</v>
      </c>
      <c r="G52" s="164">
        <f t="shared" si="2"/>
        <v>6.8475051874166155</v>
      </c>
      <c r="H52" s="164" t="s">
        <v>108</v>
      </c>
      <c r="I52" s="164" t="s">
        <v>108</v>
      </c>
      <c r="J52" s="164" t="s">
        <v>108</v>
      </c>
      <c r="K52" s="164" t="s">
        <v>108</v>
      </c>
    </row>
    <row r="53" spans="2:11">
      <c r="B53" s="203"/>
      <c r="C53" s="139" t="s">
        <v>10</v>
      </c>
      <c r="D53" s="164">
        <v>70.782899999999998</v>
      </c>
      <c r="E53" s="164"/>
      <c r="F53" s="164">
        <v>6.1789664597542355</v>
      </c>
      <c r="G53" s="164">
        <f t="shared" si="2"/>
        <v>7.4503912098820422</v>
      </c>
      <c r="H53" s="164" t="s">
        <v>108</v>
      </c>
      <c r="I53" s="164" t="s">
        <v>108</v>
      </c>
      <c r="J53" s="164" t="s">
        <v>108</v>
      </c>
      <c r="K53" s="164" t="s">
        <v>108</v>
      </c>
    </row>
    <row r="54" spans="2:11">
      <c r="B54" s="201">
        <v>2006</v>
      </c>
      <c r="C54" s="139" t="s">
        <v>37</v>
      </c>
      <c r="D54" s="164">
        <v>72.057000000000002</v>
      </c>
      <c r="E54" s="164"/>
      <c r="F54" s="164">
        <v>5.2471597818504137</v>
      </c>
      <c r="G54" s="164">
        <f>AVERAGE(D43:D54)/AVERAGEA(D31:D42)*100-100</f>
        <v>6.9735170146864078</v>
      </c>
      <c r="H54" s="164" t="s">
        <v>108</v>
      </c>
      <c r="I54" s="164" t="s">
        <v>108</v>
      </c>
      <c r="J54" s="164" t="s">
        <v>108</v>
      </c>
      <c r="K54" s="164" t="s">
        <v>108</v>
      </c>
    </row>
    <row r="55" spans="2:11">
      <c r="B55" s="202"/>
      <c r="C55" s="139" t="s">
        <v>0</v>
      </c>
      <c r="D55" s="164">
        <v>73.083299999999994</v>
      </c>
      <c r="E55" s="164"/>
      <c r="F55" s="164">
        <v>5.0995212246433255</v>
      </c>
      <c r="G55" s="164">
        <f t="shared" si="2"/>
        <v>6.3811869527227856</v>
      </c>
      <c r="H55" s="164" t="s">
        <v>108</v>
      </c>
      <c r="I55" s="164" t="s">
        <v>108</v>
      </c>
      <c r="J55" s="164" t="s">
        <v>108</v>
      </c>
      <c r="K55" s="164" t="s">
        <v>108</v>
      </c>
    </row>
    <row r="56" spans="2:11">
      <c r="B56" s="202"/>
      <c r="C56" s="139" t="s">
        <v>1</v>
      </c>
      <c r="D56" s="164">
        <v>73.331100000000006</v>
      </c>
      <c r="E56" s="164"/>
      <c r="F56" s="164">
        <v>4.579849060870572</v>
      </c>
      <c r="G56" s="164">
        <f t="shared" si="2"/>
        <v>5.9008579897756874</v>
      </c>
      <c r="H56" s="164" t="s">
        <v>108</v>
      </c>
      <c r="I56" s="164" t="s">
        <v>108</v>
      </c>
      <c r="J56" s="164" t="s">
        <v>108</v>
      </c>
      <c r="K56" s="164" t="s">
        <v>108</v>
      </c>
    </row>
    <row r="57" spans="2:11">
      <c r="B57" s="202"/>
      <c r="C57" s="139" t="s">
        <v>2</v>
      </c>
      <c r="D57" s="164">
        <v>76.636600000000001</v>
      </c>
      <c r="E57" s="164"/>
      <c r="F57" s="164">
        <v>6.0123106584385084</v>
      </c>
      <c r="G57" s="164">
        <f t="shared" si="2"/>
        <v>6.0134054075565899</v>
      </c>
      <c r="H57" s="164" t="s">
        <v>108</v>
      </c>
      <c r="I57" s="164" t="s">
        <v>108</v>
      </c>
      <c r="J57" s="164" t="s">
        <v>108</v>
      </c>
      <c r="K57" s="164" t="s">
        <v>108</v>
      </c>
    </row>
    <row r="58" spans="2:11">
      <c r="B58" s="202"/>
      <c r="C58" s="139" t="s">
        <v>3</v>
      </c>
      <c r="D58" s="164">
        <v>79.828900000000004</v>
      </c>
      <c r="E58" s="164"/>
      <c r="F58" s="164">
        <v>9.9997898699294865</v>
      </c>
      <c r="G58" s="164">
        <f t="shared" si="2"/>
        <v>6.6581797962211624</v>
      </c>
      <c r="H58" s="164" t="s">
        <v>108</v>
      </c>
      <c r="I58" s="164" t="s">
        <v>108</v>
      </c>
      <c r="J58" s="164" t="s">
        <v>108</v>
      </c>
      <c r="K58" s="164" t="s">
        <v>108</v>
      </c>
    </row>
    <row r="59" spans="2:11">
      <c r="B59" s="202"/>
      <c r="C59" s="139" t="s">
        <v>4</v>
      </c>
      <c r="D59" s="164">
        <v>80.650000000000006</v>
      </c>
      <c r="E59" s="164"/>
      <c r="F59" s="164">
        <v>11.417230107002908</v>
      </c>
      <c r="G59" s="164">
        <f t="shared" si="2"/>
        <v>7.4352280605860983</v>
      </c>
      <c r="H59" s="164" t="s">
        <v>108</v>
      </c>
      <c r="I59" s="164" t="s">
        <v>108</v>
      </c>
      <c r="J59" s="164" t="s">
        <v>108</v>
      </c>
      <c r="K59" s="164" t="s">
        <v>108</v>
      </c>
    </row>
    <row r="60" spans="2:11">
      <c r="B60" s="202"/>
      <c r="C60" s="139" t="s">
        <v>5</v>
      </c>
      <c r="D60" s="164">
        <v>80.317300000000003</v>
      </c>
      <c r="E60" s="164"/>
      <c r="F60" s="164">
        <v>14.519340173994792</v>
      </c>
      <c r="G60" s="164">
        <f t="shared" si="2"/>
        <v>8.3506218736896187</v>
      </c>
      <c r="H60" s="164" t="s">
        <v>108</v>
      </c>
      <c r="I60" s="164" t="s">
        <v>108</v>
      </c>
      <c r="J60" s="164" t="s">
        <v>108</v>
      </c>
      <c r="K60" s="164" t="s">
        <v>108</v>
      </c>
    </row>
    <row r="61" spans="2:11">
      <c r="B61" s="202"/>
      <c r="C61" s="139" t="s">
        <v>6</v>
      </c>
      <c r="D61" s="164">
        <v>79.744</v>
      </c>
      <c r="E61" s="164"/>
      <c r="F61" s="164">
        <v>13.407278822473145</v>
      </c>
      <c r="G61" s="164">
        <f t="shared" si="2"/>
        <v>9.1373027498830481</v>
      </c>
      <c r="H61" s="164" t="s">
        <v>108</v>
      </c>
      <c r="I61" s="164" t="s">
        <v>108</v>
      </c>
      <c r="J61" s="164" t="s">
        <v>108</v>
      </c>
      <c r="K61" s="164" t="s">
        <v>108</v>
      </c>
    </row>
    <row r="62" spans="2:11">
      <c r="B62" s="202"/>
      <c r="C62" s="139" t="s">
        <v>7</v>
      </c>
      <c r="D62" s="164">
        <v>79.446700000000007</v>
      </c>
      <c r="E62" s="164"/>
      <c r="F62" s="164">
        <v>11.239641040920745</v>
      </c>
      <c r="G62" s="164">
        <f t="shared" si="2"/>
        <v>9.6349489004947486</v>
      </c>
      <c r="H62" s="164" t="s">
        <v>108</v>
      </c>
      <c r="I62" s="164" t="s">
        <v>108</v>
      </c>
      <c r="J62" s="164" t="s">
        <v>108</v>
      </c>
      <c r="K62" s="164" t="s">
        <v>108</v>
      </c>
    </row>
    <row r="63" spans="2:11">
      <c r="B63" s="202"/>
      <c r="C63" s="139" t="s">
        <v>8</v>
      </c>
      <c r="D63" s="164">
        <v>78.724699999999999</v>
      </c>
      <c r="E63" s="164"/>
      <c r="F63" s="164">
        <v>10.228819131965366</v>
      </c>
      <c r="G63" s="164">
        <f t="shared" si="2"/>
        <v>10.178097158204508</v>
      </c>
      <c r="H63" s="164" t="s">
        <v>108</v>
      </c>
      <c r="I63" s="164" t="s">
        <v>108</v>
      </c>
      <c r="J63" s="164" t="s">
        <v>108</v>
      </c>
      <c r="K63" s="164" t="s">
        <v>108</v>
      </c>
    </row>
    <row r="64" spans="2:11">
      <c r="B64" s="202"/>
      <c r="C64" s="139" t="s">
        <v>9</v>
      </c>
      <c r="D64" s="164">
        <v>78.519499999999994</v>
      </c>
      <c r="E64" s="164"/>
      <c r="F64" s="164">
        <v>9.8392773311353494</v>
      </c>
      <c r="G64" s="164">
        <f t="shared" si="2"/>
        <v>10.619069765045225</v>
      </c>
      <c r="H64" s="164" t="s">
        <v>108</v>
      </c>
      <c r="I64" s="164" t="s">
        <v>108</v>
      </c>
      <c r="J64" s="164" t="s">
        <v>108</v>
      </c>
      <c r="K64" s="164" t="s">
        <v>108</v>
      </c>
    </row>
    <row r="65" spans="2:11">
      <c r="B65" s="203"/>
      <c r="C65" s="139" t="s">
        <v>10</v>
      </c>
      <c r="D65" s="164">
        <v>78.540700000000001</v>
      </c>
      <c r="E65" s="164"/>
      <c r="F65" s="164">
        <v>8.778065086075415</v>
      </c>
      <c r="G65" s="164">
        <f>AVERAGE(D54:D65)/AVERAGEA(D42:D53)*100-100</f>
        <v>10.821095108563327</v>
      </c>
      <c r="H65" s="164" t="s">
        <v>108</v>
      </c>
      <c r="I65" s="164" t="s">
        <v>108</v>
      </c>
      <c r="J65" s="164" t="s">
        <v>108</v>
      </c>
      <c r="K65" s="164" t="s">
        <v>108</v>
      </c>
    </row>
    <row r="66" spans="2:11">
      <c r="B66" s="201">
        <v>2007</v>
      </c>
      <c r="C66" s="139" t="s">
        <v>37</v>
      </c>
      <c r="D66" s="164">
        <v>80.161600000000007</v>
      </c>
      <c r="E66" s="164"/>
      <c r="F66" s="164">
        <v>10.437950581851482</v>
      </c>
      <c r="G66" s="164">
        <f>AVERAGE(D55:D66)/AVERAGEA(D43:D54)*100-100</f>
        <v>11.504114558309311</v>
      </c>
      <c r="H66" s="164" t="s">
        <v>108</v>
      </c>
      <c r="I66" s="164" t="s">
        <v>108</v>
      </c>
      <c r="J66" s="164" t="s">
        <v>108</v>
      </c>
      <c r="K66" s="164" t="s">
        <v>108</v>
      </c>
    </row>
    <row r="67" spans="2:11">
      <c r="B67" s="202"/>
      <c r="C67" s="139" t="s">
        <v>0</v>
      </c>
      <c r="D67" s="164">
        <v>79.935100000000006</v>
      </c>
      <c r="E67" s="164"/>
      <c r="F67" s="164">
        <v>11.037206776880822</v>
      </c>
      <c r="G67" s="164">
        <f>AVERAGE(D56:D67)/AVERAGEA(D44:D55)*100-100</f>
        <v>12.053367490650317</v>
      </c>
      <c r="H67" s="164" t="s">
        <v>108</v>
      </c>
      <c r="I67" s="164" t="s">
        <v>108</v>
      </c>
      <c r="J67" s="164" t="s">
        <v>108</v>
      </c>
      <c r="K67" s="164" t="s">
        <v>108</v>
      </c>
    </row>
    <row r="68" spans="2:11">
      <c r="B68" s="202"/>
      <c r="C68" s="139" t="s">
        <v>1</v>
      </c>
      <c r="D68" s="164">
        <v>81.428600000000003</v>
      </c>
      <c r="E68" s="164"/>
      <c r="F68" s="164">
        <v>9.7473814392315745</v>
      </c>
      <c r="G68" s="164">
        <f t="shared" ref="G68:G131" si="3">AVERAGE(D57:D68)/AVERAGEA(D45:D56)*100-100</f>
        <v>12.686446126878408</v>
      </c>
      <c r="H68" s="164" t="s">
        <v>108</v>
      </c>
      <c r="I68" s="164" t="s">
        <v>108</v>
      </c>
      <c r="J68" s="164" t="s">
        <v>108</v>
      </c>
      <c r="K68" s="164" t="s">
        <v>108</v>
      </c>
    </row>
    <row r="69" spans="2:11">
      <c r="B69" s="202"/>
      <c r="C69" s="139" t="s">
        <v>2</v>
      </c>
      <c r="D69" s="164">
        <v>83.1982</v>
      </c>
      <c r="E69" s="164"/>
      <c r="F69" s="164">
        <v>8.1218415992129138</v>
      </c>
      <c r="G69" s="164">
        <f t="shared" si="3"/>
        <v>12.677190294581038</v>
      </c>
      <c r="H69" s="164" t="s">
        <v>108</v>
      </c>
      <c r="I69" s="164" t="s">
        <v>108</v>
      </c>
      <c r="J69" s="164" t="s">
        <v>108</v>
      </c>
      <c r="K69" s="164" t="s">
        <v>108</v>
      </c>
    </row>
    <row r="70" spans="2:11">
      <c r="B70" s="202"/>
      <c r="C70" s="139" t="s">
        <v>3</v>
      </c>
      <c r="D70" s="164">
        <v>85.399600000000007</v>
      </c>
      <c r="E70" s="164"/>
      <c r="F70" s="164">
        <v>7.2814301971132949</v>
      </c>
      <c r="G70" s="164">
        <f t="shared" si="3"/>
        <v>11.969199678904488</v>
      </c>
      <c r="H70" s="164" t="s">
        <v>108</v>
      </c>
      <c r="I70" s="164" t="s">
        <v>108</v>
      </c>
      <c r="J70" s="164" t="s">
        <v>108</v>
      </c>
      <c r="K70" s="164" t="s">
        <v>108</v>
      </c>
    </row>
    <row r="71" spans="2:11">
      <c r="B71" s="202"/>
      <c r="C71" s="139" t="s">
        <v>4</v>
      </c>
      <c r="D71" s="164">
        <v>85.236800000000002</v>
      </c>
      <c r="E71" s="164"/>
      <c r="F71" s="164">
        <v>7.2632626320978488</v>
      </c>
      <c r="G71" s="164">
        <f t="shared" si="3"/>
        <v>11.023574583915902</v>
      </c>
      <c r="H71" s="164" t="s">
        <v>108</v>
      </c>
      <c r="I71" s="164" t="s">
        <v>108</v>
      </c>
      <c r="J71" s="164" t="s">
        <v>108</v>
      </c>
      <c r="K71" s="164" t="s">
        <v>108</v>
      </c>
    </row>
    <row r="72" spans="2:11">
      <c r="B72" s="202"/>
      <c r="C72" s="139" t="s">
        <v>5</v>
      </c>
      <c r="D72" s="164">
        <v>88.344099999999997</v>
      </c>
      <c r="E72" s="164"/>
      <c r="F72" s="164">
        <v>6.5735373355078792</v>
      </c>
      <c r="G72" s="164">
        <f t="shared" si="3"/>
        <v>10.489969498623395</v>
      </c>
      <c r="H72" s="164" t="s">
        <v>108</v>
      </c>
      <c r="I72" s="164" t="s">
        <v>108</v>
      </c>
      <c r="J72" s="164" t="s">
        <v>108</v>
      </c>
      <c r="K72" s="164" t="s">
        <v>108</v>
      </c>
    </row>
    <row r="73" spans="2:11">
      <c r="B73" s="202"/>
      <c r="C73" s="139" t="s">
        <v>6</v>
      </c>
      <c r="D73" s="164">
        <v>88.365399999999994</v>
      </c>
      <c r="E73" s="164"/>
      <c r="F73" s="164">
        <v>7.6987675616786646</v>
      </c>
      <c r="G73" s="164">
        <f t="shared" si="3"/>
        <v>10.145957470070528</v>
      </c>
      <c r="H73" s="164" t="s">
        <v>108</v>
      </c>
      <c r="I73" s="164" t="s">
        <v>108</v>
      </c>
      <c r="J73" s="164" t="s">
        <v>108</v>
      </c>
      <c r="K73" s="164" t="s">
        <v>108</v>
      </c>
    </row>
    <row r="74" spans="2:11">
      <c r="B74" s="202"/>
      <c r="C74" s="139" t="s">
        <v>7</v>
      </c>
      <c r="D74" s="164">
        <v>89.724400000000003</v>
      </c>
      <c r="E74" s="164"/>
      <c r="F74" s="164">
        <v>8.9689449565857586</v>
      </c>
      <c r="G74" s="164">
        <f t="shared" si="3"/>
        <v>10.119887087174064</v>
      </c>
      <c r="H74" s="164" t="s">
        <v>108</v>
      </c>
      <c r="I74" s="164" t="s">
        <v>108</v>
      </c>
      <c r="J74" s="164" t="s">
        <v>108</v>
      </c>
      <c r="K74" s="164" t="s">
        <v>108</v>
      </c>
    </row>
    <row r="75" spans="2:11">
      <c r="B75" s="202"/>
      <c r="C75" s="139" t="s">
        <v>8</v>
      </c>
      <c r="D75" s="164">
        <v>93.688199999999995</v>
      </c>
      <c r="E75" s="164"/>
      <c r="F75" s="164">
        <v>11.217695417996197</v>
      </c>
      <c r="G75" s="164">
        <f t="shared" si="3"/>
        <v>10.688777992161931</v>
      </c>
      <c r="H75" s="164" t="s">
        <v>108</v>
      </c>
      <c r="I75" s="164" t="s">
        <v>108</v>
      </c>
      <c r="J75" s="164" t="s">
        <v>108</v>
      </c>
      <c r="K75" s="164" t="s">
        <v>108</v>
      </c>
    </row>
    <row r="76" spans="2:11">
      <c r="B76" s="202"/>
      <c r="C76" s="139" t="s">
        <v>9</v>
      </c>
      <c r="D76" s="164">
        <v>91.621399999999994</v>
      </c>
      <c r="E76" s="164"/>
      <c r="F76" s="164">
        <v>11.639550218519858</v>
      </c>
      <c r="G76" s="164">
        <f t="shared" si="3"/>
        <v>11.106018489430454</v>
      </c>
      <c r="H76" s="164" t="s">
        <v>108</v>
      </c>
      <c r="I76" s="164" t="s">
        <v>108</v>
      </c>
      <c r="J76" s="164" t="s">
        <v>108</v>
      </c>
      <c r="K76" s="164" t="s">
        <v>108</v>
      </c>
    </row>
    <row r="77" spans="2:11">
      <c r="B77" s="203"/>
      <c r="C77" s="139" t="s">
        <v>10</v>
      </c>
      <c r="D77" s="164">
        <v>91.677999999999997</v>
      </c>
      <c r="E77" s="164"/>
      <c r="F77" s="164">
        <v>10.974694877048449</v>
      </c>
      <c r="G77" s="164">
        <f t="shared" si="3"/>
        <v>11.591356907733982</v>
      </c>
      <c r="H77" s="164" t="s">
        <v>108</v>
      </c>
      <c r="I77" s="164" t="s">
        <v>108</v>
      </c>
      <c r="J77" s="164" t="s">
        <v>108</v>
      </c>
      <c r="K77" s="164" t="s">
        <v>108</v>
      </c>
    </row>
    <row r="78" spans="2:11">
      <c r="B78" s="201">
        <v>2008</v>
      </c>
      <c r="C78" s="139" t="s">
        <v>37</v>
      </c>
      <c r="D78" s="164">
        <v>91.824700000000007</v>
      </c>
      <c r="E78" s="164"/>
      <c r="F78" s="164">
        <v>10.707230922107485</v>
      </c>
      <c r="G78" s="164">
        <f t="shared" si="3"/>
        <v>11.870282402987726</v>
      </c>
      <c r="H78" s="164" t="s">
        <v>108</v>
      </c>
      <c r="I78" s="164" t="s">
        <v>108</v>
      </c>
      <c r="J78" s="164" t="s">
        <v>108</v>
      </c>
      <c r="K78" s="164" t="s">
        <v>108</v>
      </c>
    </row>
    <row r="79" spans="2:11">
      <c r="B79" s="202"/>
      <c r="C79" s="139" t="s">
        <v>0</v>
      </c>
      <c r="D79" s="164">
        <v>93.1173</v>
      </c>
      <c r="E79" s="164"/>
      <c r="F79" s="164">
        <v>10.918864667869798</v>
      </c>
      <c r="G79" s="164">
        <f t="shared" si="3"/>
        <v>12.453583400593061</v>
      </c>
      <c r="H79" s="164" t="s">
        <v>108</v>
      </c>
      <c r="I79" s="164" t="s">
        <v>108</v>
      </c>
      <c r="J79" s="164" t="s">
        <v>108</v>
      </c>
      <c r="K79" s="164" t="s">
        <v>108</v>
      </c>
    </row>
    <row r="80" spans="2:11">
      <c r="B80" s="202"/>
      <c r="C80" s="139" t="s">
        <v>1</v>
      </c>
      <c r="D80" s="164">
        <v>93.749899999999997</v>
      </c>
      <c r="E80" s="164"/>
      <c r="F80" s="164">
        <v>12.25038282986452</v>
      </c>
      <c r="G80" s="164">
        <f t="shared" si="3"/>
        <v>12.790647819654552</v>
      </c>
      <c r="H80" s="164" t="s">
        <v>108</v>
      </c>
      <c r="I80" s="164" t="s">
        <v>108</v>
      </c>
      <c r="J80" s="164" t="s">
        <v>108</v>
      </c>
      <c r="K80" s="164" t="s">
        <v>108</v>
      </c>
    </row>
    <row r="81" spans="2:11">
      <c r="B81" s="202"/>
      <c r="C81" s="139" t="s">
        <v>2</v>
      </c>
      <c r="D81" s="164">
        <v>97.343699999999998</v>
      </c>
      <c r="E81" s="164"/>
      <c r="F81" s="164">
        <v>12.224364973089223</v>
      </c>
      <c r="G81" s="164">
        <f t="shared" si="3"/>
        <v>13.492851032170577</v>
      </c>
      <c r="H81" s="164" t="s">
        <v>108</v>
      </c>
      <c r="I81" s="164" t="s">
        <v>108</v>
      </c>
      <c r="J81" s="164" t="s">
        <v>108</v>
      </c>
      <c r="K81" s="164" t="s">
        <v>108</v>
      </c>
    </row>
    <row r="82" spans="2:11">
      <c r="B82" s="202"/>
      <c r="C82" s="139" t="s">
        <v>3</v>
      </c>
      <c r="D82" s="164">
        <v>96.289400000000001</v>
      </c>
      <c r="E82" s="164"/>
      <c r="F82" s="164">
        <v>11.235387238704291</v>
      </c>
      <c r="G82" s="164">
        <f t="shared" si="3"/>
        <v>13.965640028735081</v>
      </c>
      <c r="H82" s="164" t="s">
        <v>108</v>
      </c>
      <c r="I82" s="164" t="s">
        <v>108</v>
      </c>
      <c r="J82" s="164" t="s">
        <v>108</v>
      </c>
      <c r="K82" s="164" t="s">
        <v>108</v>
      </c>
    </row>
    <row r="83" spans="2:11">
      <c r="B83" s="202"/>
      <c r="C83" s="139" t="s">
        <v>4</v>
      </c>
      <c r="D83" s="164">
        <v>97.912099999999995</v>
      </c>
      <c r="E83" s="164"/>
      <c r="F83" s="164">
        <v>11.336609482711026</v>
      </c>
      <c r="G83" s="164">
        <f t="shared" si="3"/>
        <v>14.732950855341869</v>
      </c>
      <c r="H83" s="164" t="s">
        <v>108</v>
      </c>
      <c r="I83" s="164" t="s">
        <v>108</v>
      </c>
      <c r="J83" s="164" t="s">
        <v>108</v>
      </c>
      <c r="K83" s="164" t="s">
        <v>108</v>
      </c>
    </row>
    <row r="84" spans="2:11">
      <c r="B84" s="202"/>
      <c r="C84" s="139" t="s">
        <v>5</v>
      </c>
      <c r="D84" s="164">
        <v>97.251999999999995</v>
      </c>
      <c r="E84" s="164"/>
      <c r="F84" s="164">
        <v>9.8035024142295413</v>
      </c>
      <c r="G84" s="164">
        <f t="shared" si="3"/>
        <v>14.702145625595946</v>
      </c>
      <c r="H84" s="164" t="s">
        <v>108</v>
      </c>
      <c r="I84" s="164" t="s">
        <v>108</v>
      </c>
      <c r="J84" s="164" t="s">
        <v>108</v>
      </c>
      <c r="K84" s="164" t="s">
        <v>108</v>
      </c>
    </row>
    <row r="85" spans="2:11">
      <c r="B85" s="202"/>
      <c r="C85" s="139" t="s">
        <v>6</v>
      </c>
      <c r="D85" s="164">
        <v>97.948800000000006</v>
      </c>
      <c r="E85" s="164"/>
      <c r="F85" s="164">
        <v>12.798550083243782</v>
      </c>
      <c r="G85" s="164">
        <f t="shared" si="3"/>
        <v>14.671199563253737</v>
      </c>
      <c r="H85" s="164" t="s">
        <v>108</v>
      </c>
      <c r="I85" s="164" t="s">
        <v>108</v>
      </c>
      <c r="J85" s="164" t="s">
        <v>108</v>
      </c>
      <c r="K85" s="164" t="s">
        <v>108</v>
      </c>
    </row>
    <row r="86" spans="2:11">
      <c r="B86" s="202"/>
      <c r="C86" s="139" t="s">
        <v>7</v>
      </c>
      <c r="D86" s="164">
        <v>95.537599999999998</v>
      </c>
      <c r="E86" s="164"/>
      <c r="F86" s="164">
        <v>10.605108703259944</v>
      </c>
      <c r="G86" s="164">
        <f t="shared" si="3"/>
        <v>14.072513777609714</v>
      </c>
      <c r="H86" s="164" t="s">
        <v>108</v>
      </c>
      <c r="I86" s="164" t="s">
        <v>108</v>
      </c>
      <c r="J86" s="164" t="s">
        <v>108</v>
      </c>
      <c r="K86" s="164" t="s">
        <v>108</v>
      </c>
    </row>
    <row r="87" spans="2:11">
      <c r="B87" s="202"/>
      <c r="C87" s="139" t="s">
        <v>8</v>
      </c>
      <c r="D87" s="164">
        <v>92.704800000000006</v>
      </c>
      <c r="E87" s="164"/>
      <c r="F87" s="164">
        <v>7.020284476926264</v>
      </c>
      <c r="G87" s="164">
        <f t="shared" si="3"/>
        <v>12.289611237931595</v>
      </c>
      <c r="H87" s="164" t="s">
        <v>108</v>
      </c>
      <c r="I87" s="164" t="s">
        <v>108</v>
      </c>
      <c r="J87" s="164" t="s">
        <v>108</v>
      </c>
      <c r="K87" s="164" t="s">
        <v>108</v>
      </c>
    </row>
    <row r="88" spans="2:11">
      <c r="B88" s="202"/>
      <c r="C88" s="139" t="s">
        <v>9</v>
      </c>
      <c r="D88" s="164">
        <v>93.520700000000005</v>
      </c>
      <c r="E88" s="164"/>
      <c r="F88" s="164">
        <v>6.2666194574833725</v>
      </c>
      <c r="G88" s="164">
        <f t="shared" si="3"/>
        <v>11.040369656491961</v>
      </c>
      <c r="H88" s="164" t="s">
        <v>108</v>
      </c>
      <c r="I88" s="164" t="s">
        <v>108</v>
      </c>
      <c r="J88" s="164" t="s">
        <v>108</v>
      </c>
      <c r="K88" s="164" t="s">
        <v>108</v>
      </c>
    </row>
    <row r="89" spans="2:11" s="149" customFormat="1">
      <c r="B89" s="203"/>
      <c r="C89" s="162" t="s">
        <v>10</v>
      </c>
      <c r="D89" s="164">
        <v>92.998199999999997</v>
      </c>
      <c r="E89" s="164"/>
      <c r="F89" s="164">
        <v>5.5477520252420049</v>
      </c>
      <c r="G89" s="164">
        <f t="shared" si="3"/>
        <v>9.7631513232716287</v>
      </c>
      <c r="H89" s="164" t="s">
        <v>108</v>
      </c>
      <c r="I89" s="164" t="s">
        <v>108</v>
      </c>
      <c r="J89" s="164" t="s">
        <v>108</v>
      </c>
      <c r="K89" s="164" t="s">
        <v>108</v>
      </c>
    </row>
    <row r="90" spans="2:11" s="72" customFormat="1">
      <c r="B90" s="201">
        <v>2009</v>
      </c>
      <c r="C90" s="163" t="s">
        <v>37</v>
      </c>
      <c r="D90" s="164">
        <v>93.944000000000003</v>
      </c>
      <c r="E90" s="164"/>
      <c r="F90" s="164">
        <v>4.44089936476355</v>
      </c>
      <c r="G90" s="164">
        <f t="shared" si="3"/>
        <v>8.7462022029721567</v>
      </c>
      <c r="H90" s="164">
        <v>93.102913605563998</v>
      </c>
      <c r="I90" s="164"/>
      <c r="J90" s="164">
        <v>89.496099999999998</v>
      </c>
      <c r="K90" s="164"/>
    </row>
    <row r="91" spans="2:11">
      <c r="B91" s="202"/>
      <c r="C91" s="139" t="s">
        <v>0</v>
      </c>
      <c r="D91" s="164">
        <v>92.676000000000002</v>
      </c>
      <c r="E91" s="164"/>
      <c r="F91" s="164">
        <v>2.0944785153133978</v>
      </c>
      <c r="G91" s="164">
        <f t="shared" si="3"/>
        <v>7.3569514567469696</v>
      </c>
      <c r="H91" s="164">
        <v>93.127681077051889</v>
      </c>
      <c r="I91" s="164"/>
      <c r="J91" s="164">
        <v>90.862099999999998</v>
      </c>
      <c r="K91" s="164"/>
    </row>
    <row r="92" spans="2:11">
      <c r="B92" s="202"/>
      <c r="C92" s="139" t="s">
        <v>1</v>
      </c>
      <c r="D92" s="164">
        <v>92.306299999999993</v>
      </c>
      <c r="E92" s="164"/>
      <c r="F92" s="164">
        <v>1.5719861732348903</v>
      </c>
      <c r="G92" s="164">
        <f t="shared" si="3"/>
        <v>5.9933751445236965</v>
      </c>
      <c r="H92" s="164">
        <v>92.345627243340957</v>
      </c>
      <c r="I92" s="164"/>
      <c r="J92" s="164">
        <v>88.157600000000002</v>
      </c>
      <c r="K92" s="164"/>
    </row>
    <row r="93" spans="2:11">
      <c r="B93" s="202"/>
      <c r="C93" s="139" t="s">
        <v>2</v>
      </c>
      <c r="D93" s="164">
        <v>92.744600000000005</v>
      </c>
      <c r="E93" s="164"/>
      <c r="F93" s="164">
        <v>1.7849821018054683</v>
      </c>
      <c r="G93" s="164">
        <f t="shared" si="3"/>
        <v>4.1960620809132507</v>
      </c>
      <c r="H93" s="164">
        <v>89.013805108544958</v>
      </c>
      <c r="I93" s="164"/>
      <c r="J93" s="164">
        <v>87.836699999999993</v>
      </c>
      <c r="K93" s="164"/>
    </row>
    <row r="94" spans="2:11">
      <c r="B94" s="202"/>
      <c r="C94" s="139" t="s">
        <v>3</v>
      </c>
      <c r="D94" s="164">
        <v>93.841200000000001</v>
      </c>
      <c r="E94" s="164"/>
      <c r="F94" s="164">
        <v>2.2424495128705644</v>
      </c>
      <c r="G94" s="164">
        <f t="shared" si="3"/>
        <v>2.943096412089119</v>
      </c>
      <c r="H94" s="164">
        <v>89.26763606487367</v>
      </c>
      <c r="I94" s="164"/>
      <c r="J94" s="164">
        <v>87.772499999999994</v>
      </c>
      <c r="K94" s="164"/>
    </row>
    <row r="95" spans="2:11">
      <c r="B95" s="202"/>
      <c r="C95" s="139" t="s">
        <v>4</v>
      </c>
      <c r="D95" s="164">
        <v>93.849699999999999</v>
      </c>
      <c r="E95" s="164"/>
      <c r="F95" s="164">
        <v>2.3470051859803931</v>
      </c>
      <c r="G95" s="164">
        <f t="shared" si="3"/>
        <v>1.4066519128932384</v>
      </c>
      <c r="H95" s="164">
        <v>89.488286841304145</v>
      </c>
      <c r="I95" s="164"/>
      <c r="J95" s="164">
        <v>88.661799999999999</v>
      </c>
      <c r="K95" s="164"/>
    </row>
    <row r="96" spans="2:11">
      <c r="B96" s="202"/>
      <c r="C96" s="139" t="s">
        <v>5</v>
      </c>
      <c r="D96" s="164">
        <v>90.689499999999995</v>
      </c>
      <c r="E96" s="164"/>
      <c r="F96" s="164">
        <v>0.14129967892758089</v>
      </c>
      <c r="G96" s="164">
        <f t="shared" si="3"/>
        <v>1.7362000380359177E-2</v>
      </c>
      <c r="H96" s="164">
        <v>90.716216546294291</v>
      </c>
      <c r="I96" s="164"/>
      <c r="J96" s="164">
        <v>88.5334</v>
      </c>
      <c r="K96" s="164"/>
    </row>
    <row r="97" spans="2:16">
      <c r="B97" s="202"/>
      <c r="C97" s="139" t="s">
        <v>6</v>
      </c>
      <c r="D97" s="164">
        <v>90.710400000000007</v>
      </c>
      <c r="E97" s="164"/>
      <c r="F97" s="164">
        <v>-3.1061182974977442</v>
      </c>
      <c r="G97" s="164">
        <f t="shared" si="3"/>
        <v>-1.4686129460418726</v>
      </c>
      <c r="H97" s="164">
        <v>91.07411890803715</v>
      </c>
      <c r="I97" s="164"/>
      <c r="J97" s="164">
        <v>89.936099999999996</v>
      </c>
      <c r="K97" s="164"/>
    </row>
    <row r="98" spans="2:16">
      <c r="B98" s="202"/>
      <c r="C98" s="139" t="s">
        <v>7</v>
      </c>
      <c r="D98" s="164">
        <v>93.280100000000004</v>
      </c>
      <c r="E98" s="164"/>
      <c r="F98" s="164">
        <v>0.44017552780759672</v>
      </c>
      <c r="G98" s="164">
        <f t="shared" si="3"/>
        <v>-2.1703339941338982</v>
      </c>
      <c r="H98" s="164">
        <v>92.070898808805737</v>
      </c>
      <c r="I98" s="164"/>
      <c r="J98" s="164">
        <v>91.329599999999999</v>
      </c>
      <c r="K98" s="164"/>
    </row>
    <row r="99" spans="2:16">
      <c r="B99" s="202"/>
      <c r="C99" s="139" t="s">
        <v>8</v>
      </c>
      <c r="D99" s="164">
        <v>95.370599999999996</v>
      </c>
      <c r="E99" s="164"/>
      <c r="F99" s="164">
        <v>3.2031913049205656</v>
      </c>
      <c r="G99" s="164">
        <f t="shared" si="3"/>
        <v>-1.851255567711533</v>
      </c>
      <c r="H99" s="164">
        <v>95.430066524767611</v>
      </c>
      <c r="I99" s="164"/>
      <c r="J99" s="164">
        <v>90.862099999999998</v>
      </c>
      <c r="K99" s="164"/>
    </row>
    <row r="100" spans="2:16">
      <c r="B100" s="202"/>
      <c r="C100" s="139" t="s">
        <v>9</v>
      </c>
      <c r="D100" s="164">
        <v>95.530699999999996</v>
      </c>
      <c r="E100" s="164"/>
      <c r="F100" s="164">
        <v>2.697177669556055</v>
      </c>
      <c r="G100" s="164">
        <f t="shared" si="3"/>
        <v>-1.8384481582328078</v>
      </c>
      <c r="H100" s="164">
        <v>95.670093853437024</v>
      </c>
      <c r="I100" s="164"/>
      <c r="J100" s="164">
        <v>91.641300000000001</v>
      </c>
      <c r="K100" s="164"/>
    </row>
    <row r="101" spans="2:16" s="149" customFormat="1">
      <c r="B101" s="203"/>
      <c r="C101" s="162" t="s">
        <v>10</v>
      </c>
      <c r="D101" s="165">
        <v>95.398600000000002</v>
      </c>
      <c r="E101" s="165"/>
      <c r="F101" s="165">
        <v>2.9862312218185565</v>
      </c>
      <c r="G101" s="165">
        <f t="shared" si="3"/>
        <v>-1.7415816464351224</v>
      </c>
      <c r="H101" s="165">
        <v>95.894006083512451</v>
      </c>
      <c r="I101" s="165"/>
      <c r="J101" s="165">
        <v>92.649799999999999</v>
      </c>
      <c r="K101" s="165"/>
    </row>
    <row r="102" spans="2:16">
      <c r="B102" s="201">
        <v>2010</v>
      </c>
      <c r="C102" s="139" t="s">
        <v>37</v>
      </c>
      <c r="D102" s="164">
        <v>96.474400000000003</v>
      </c>
      <c r="E102" s="164">
        <f>D102/D101*100-100</f>
        <v>1.1276895048774236</v>
      </c>
      <c r="F102" s="164">
        <f>D102/D90*100-100</f>
        <v>2.6935195435578549</v>
      </c>
      <c r="G102" s="164">
        <f t="shared" si="3"/>
        <v>-1.702362344652542</v>
      </c>
      <c r="H102" s="164">
        <v>97.129033759966021</v>
      </c>
      <c r="I102" s="164">
        <f t="shared" ref="I102:I133" si="4">H102/H90*100-100</f>
        <v>4.324376110783092</v>
      </c>
      <c r="J102" s="164">
        <v>93.363200000000006</v>
      </c>
      <c r="K102" s="164">
        <f>J102/J90*100-100</f>
        <v>4.32097041100117</v>
      </c>
    </row>
    <row r="103" spans="2:16">
      <c r="B103" s="202"/>
      <c r="C103" s="139" t="s">
        <v>0</v>
      </c>
      <c r="D103" s="164">
        <v>97.896900000000002</v>
      </c>
      <c r="E103" s="164">
        <f t="shared" ref="E103:E163" si="5">D103/D102*100-100</f>
        <v>1.4744844228106189</v>
      </c>
      <c r="F103" s="164">
        <f t="shared" ref="F103:F161" si="6">D103/D91*100-100</f>
        <v>5.6334973455910813</v>
      </c>
      <c r="G103" s="164">
        <f t="shared" si="3"/>
        <v>-1.2071525729736976</v>
      </c>
      <c r="H103" s="164">
        <v>97.734541918397511</v>
      </c>
      <c r="I103" s="164">
        <f t="shared" si="4"/>
        <v>4.9468222423942905</v>
      </c>
      <c r="J103" s="164">
        <v>94.317499999999995</v>
      </c>
      <c r="K103" s="164">
        <f t="shared" ref="K103:K133" si="7">J103/J91*100-100</f>
        <v>3.8029057219676901</v>
      </c>
    </row>
    <row r="104" spans="2:16">
      <c r="B104" s="202"/>
      <c r="C104" s="139" t="s">
        <v>1</v>
      </c>
      <c r="D104" s="164">
        <v>97.713499999999996</v>
      </c>
      <c r="E104" s="164">
        <f t="shared" si="5"/>
        <v>-0.18733994641301877</v>
      </c>
      <c r="F104" s="164">
        <f t="shared" si="6"/>
        <v>5.8578883564827038</v>
      </c>
      <c r="G104" s="164">
        <f t="shared" si="3"/>
        <v>-0.60796174367364131</v>
      </c>
      <c r="H104" s="164">
        <v>97.756272897762969</v>
      </c>
      <c r="I104" s="164">
        <f t="shared" si="4"/>
        <v>5.8591249157519627</v>
      </c>
      <c r="J104" s="164">
        <v>94.586200000000005</v>
      </c>
      <c r="K104" s="164">
        <f t="shared" si="7"/>
        <v>7.2921676633665129</v>
      </c>
    </row>
    <row r="105" spans="2:16">
      <c r="B105" s="202"/>
      <c r="C105" s="139" t="s">
        <v>2</v>
      </c>
      <c r="D105" s="164">
        <v>97.948099999999997</v>
      </c>
      <c r="E105" s="164">
        <f t="shared" si="5"/>
        <v>0.2400896498436822</v>
      </c>
      <c r="F105" s="164">
        <f t="shared" si="6"/>
        <v>5.610569240688946</v>
      </c>
      <c r="G105" s="164">
        <f t="shared" si="3"/>
        <v>0.25260722402778413</v>
      </c>
      <c r="H105" s="164">
        <v>97.419978722607965</v>
      </c>
      <c r="I105" s="164">
        <f t="shared" si="4"/>
        <v>9.4436740501233203</v>
      </c>
      <c r="J105" s="164">
        <v>97.365700000000004</v>
      </c>
      <c r="K105" s="164">
        <f t="shared" si="7"/>
        <v>10.848540530325039</v>
      </c>
    </row>
    <row r="106" spans="2:16">
      <c r="B106" s="202"/>
      <c r="C106" s="139" t="s">
        <v>3</v>
      </c>
      <c r="D106" s="164">
        <v>97.599599999999995</v>
      </c>
      <c r="E106" s="164">
        <f t="shared" si="5"/>
        <v>-0.35580067403043358</v>
      </c>
      <c r="F106" s="164">
        <f t="shared" si="6"/>
        <v>4.0050638738635058</v>
      </c>
      <c r="G106" s="164">
        <f t="shared" si="3"/>
        <v>0.80076845820352105</v>
      </c>
      <c r="H106" s="164">
        <v>97.862779415696068</v>
      </c>
      <c r="I106" s="164">
        <f t="shared" si="4"/>
        <v>9.6285100958381236</v>
      </c>
      <c r="J106" s="164">
        <v>99.496600000000001</v>
      </c>
      <c r="K106" s="164">
        <f t="shared" si="7"/>
        <v>13.357372753425054</v>
      </c>
    </row>
    <row r="107" spans="2:16">
      <c r="B107" s="202"/>
      <c r="C107" s="139" t="s">
        <v>4</v>
      </c>
      <c r="D107" s="164">
        <v>97.3108</v>
      </c>
      <c r="E107" s="164">
        <f t="shared" si="5"/>
        <v>-0.29590285206086264</v>
      </c>
      <c r="F107" s="164">
        <f t="shared" si="6"/>
        <v>3.6879180221140757</v>
      </c>
      <c r="G107" s="164">
        <f t="shared" si="3"/>
        <v>1.4698440367727983</v>
      </c>
      <c r="H107" s="164">
        <v>97.993567365893341</v>
      </c>
      <c r="I107" s="164">
        <f t="shared" si="4"/>
        <v>9.504350596935879</v>
      </c>
      <c r="J107" s="164">
        <v>100.31189999999999</v>
      </c>
      <c r="K107" s="164">
        <f t="shared" si="7"/>
        <v>13.139931740614315</v>
      </c>
    </row>
    <row r="108" spans="2:16">
      <c r="B108" s="202"/>
      <c r="C108" s="139" t="s">
        <v>5</v>
      </c>
      <c r="D108" s="164">
        <v>97.080100000000002</v>
      </c>
      <c r="E108" s="164">
        <f t="shared" si="5"/>
        <v>-0.23707543253163976</v>
      </c>
      <c r="F108" s="164">
        <f t="shared" si="6"/>
        <v>7.0466812585800938</v>
      </c>
      <c r="G108" s="164">
        <f t="shared" si="3"/>
        <v>2.6321175630013443</v>
      </c>
      <c r="H108" s="164">
        <v>98.677759776153025</v>
      </c>
      <c r="I108" s="164">
        <f t="shared" si="4"/>
        <v>8.7763175460429323</v>
      </c>
      <c r="J108" s="164">
        <v>99.533699999999996</v>
      </c>
      <c r="K108" s="164">
        <f t="shared" si="7"/>
        <v>12.425028294406388</v>
      </c>
    </row>
    <row r="109" spans="2:16">
      <c r="B109" s="202"/>
      <c r="C109" s="139" t="s">
        <v>6</v>
      </c>
      <c r="D109" s="164">
        <v>99.337500000000006</v>
      </c>
      <c r="E109" s="164">
        <f t="shared" si="5"/>
        <v>2.3252963274656793</v>
      </c>
      <c r="F109" s="164">
        <f t="shared" si="6"/>
        <v>9.5105963594030953</v>
      </c>
      <c r="G109" s="164">
        <f t="shared" si="3"/>
        <v>4.0714445152632379</v>
      </c>
      <c r="H109" s="164">
        <v>99.882440611332427</v>
      </c>
      <c r="I109" s="164">
        <f t="shared" si="4"/>
        <v>9.6715969464273002</v>
      </c>
      <c r="J109" s="164">
        <v>102.1371</v>
      </c>
      <c r="K109" s="164">
        <f t="shared" si="7"/>
        <v>13.566298738771195</v>
      </c>
    </row>
    <row r="110" spans="2:16">
      <c r="B110" s="202"/>
      <c r="C110" s="139" t="s">
        <v>7</v>
      </c>
      <c r="D110" s="164">
        <v>102.41500000000001</v>
      </c>
      <c r="E110" s="164">
        <f t="shared" si="5"/>
        <v>3.0980244117277067</v>
      </c>
      <c r="F110" s="164">
        <f t="shared" si="6"/>
        <v>9.7929783522959326</v>
      </c>
      <c r="G110" s="164">
        <f t="shared" si="3"/>
        <v>5.1030324751822178</v>
      </c>
      <c r="H110" s="164">
        <v>101.13890994006695</v>
      </c>
      <c r="I110" s="164">
        <f t="shared" si="4"/>
        <v>9.8489438558559499</v>
      </c>
      <c r="J110" s="164">
        <v>104.12909999999999</v>
      </c>
      <c r="K110" s="164">
        <f t="shared" si="7"/>
        <v>14.014623955431759</v>
      </c>
    </row>
    <row r="111" spans="2:16">
      <c r="B111" s="202"/>
      <c r="C111" s="139" t="s">
        <v>8</v>
      </c>
      <c r="D111" s="164">
        <v>104.5021</v>
      </c>
      <c r="E111" s="164">
        <f t="shared" si="5"/>
        <v>2.0378850754283917</v>
      </c>
      <c r="F111" s="164">
        <f t="shared" si="6"/>
        <v>9.5747536452533524</v>
      </c>
      <c r="G111" s="164">
        <f t="shared" si="3"/>
        <v>5.6702415283091341</v>
      </c>
      <c r="H111" s="164">
        <v>104.53120325666754</v>
      </c>
      <c r="I111" s="164">
        <f t="shared" si="4"/>
        <v>9.5369699124518945</v>
      </c>
      <c r="J111" s="164">
        <v>104.7406</v>
      </c>
      <c r="K111" s="164">
        <f t="shared" si="7"/>
        <v>15.274245257373536</v>
      </c>
      <c r="M111" s="47"/>
      <c r="N111" s="47"/>
      <c r="O111" s="47"/>
      <c r="P111" s="47"/>
    </row>
    <row r="112" spans="2:16">
      <c r="B112" s="202"/>
      <c r="C112" s="139" t="s">
        <v>9</v>
      </c>
      <c r="D112" s="164">
        <v>105.6006</v>
      </c>
      <c r="E112" s="164">
        <f t="shared" si="5"/>
        <v>1.0511750481569209</v>
      </c>
      <c r="F112" s="164">
        <f t="shared" si="6"/>
        <v>10.54100932998503</v>
      </c>
      <c r="G112" s="164">
        <f t="shared" si="3"/>
        <v>6.3810058721329881</v>
      </c>
      <c r="H112" s="164">
        <v>104.73109423836695</v>
      </c>
      <c r="I112" s="164">
        <f t="shared" si="4"/>
        <v>9.4710896790914063</v>
      </c>
      <c r="J112" s="164">
        <v>104.44410000000001</v>
      </c>
      <c r="K112" s="164">
        <f t="shared" si="7"/>
        <v>13.970556943212301</v>
      </c>
      <c r="M112" s="47"/>
      <c r="N112" s="47"/>
      <c r="O112" s="47"/>
      <c r="P112" s="47"/>
    </row>
    <row r="113" spans="2:16">
      <c r="B113" s="203"/>
      <c r="C113" s="139" t="s">
        <v>10</v>
      </c>
      <c r="D113" s="164">
        <v>106.12139999999999</v>
      </c>
      <c r="E113" s="164">
        <f t="shared" si="5"/>
        <v>0.49317901602832137</v>
      </c>
      <c r="F113" s="164">
        <f t="shared" si="6"/>
        <v>11.239997232663782</v>
      </c>
      <c r="G113" s="164">
        <f t="shared" si="3"/>
        <v>7.1101789748609718</v>
      </c>
      <c r="H113" s="164">
        <v>105.1424180970893</v>
      </c>
      <c r="I113" s="164">
        <f t="shared" si="4"/>
        <v>9.6444109400566305</v>
      </c>
      <c r="J113" s="164">
        <v>105.5744</v>
      </c>
      <c r="K113" s="164">
        <f t="shared" si="7"/>
        <v>13.949949163408888</v>
      </c>
      <c r="L113" s="166"/>
      <c r="M113" s="47"/>
      <c r="N113" s="47"/>
      <c r="O113" s="47"/>
      <c r="P113" s="47"/>
    </row>
    <row r="114" spans="2:16">
      <c r="B114" s="201">
        <v>2011</v>
      </c>
      <c r="C114" s="139" t="s">
        <v>37</v>
      </c>
      <c r="D114" s="164">
        <v>108.3008</v>
      </c>
      <c r="E114" s="164">
        <f t="shared" si="5"/>
        <v>2.0536856845084941</v>
      </c>
      <c r="F114" s="164">
        <f t="shared" si="6"/>
        <v>12.258588806978835</v>
      </c>
      <c r="G114" s="164">
        <f t="shared" si="3"/>
        <v>7.9220331505253085</v>
      </c>
      <c r="H114" s="164">
        <v>110.01494689642499</v>
      </c>
      <c r="I114" s="164">
        <f t="shared" si="4"/>
        <v>13.266798440828495</v>
      </c>
      <c r="J114" s="164">
        <v>109.8826</v>
      </c>
      <c r="K114" s="164">
        <f t="shared" si="7"/>
        <v>17.693695160405795</v>
      </c>
      <c r="M114" s="47"/>
      <c r="N114" s="47"/>
      <c r="O114" s="47"/>
      <c r="P114" s="47"/>
    </row>
    <row r="115" spans="2:16">
      <c r="B115" s="202"/>
      <c r="C115" s="139" t="s">
        <v>0</v>
      </c>
      <c r="D115" s="164">
        <v>111.3533</v>
      </c>
      <c r="E115" s="164">
        <f t="shared" si="5"/>
        <v>2.8185387365559791</v>
      </c>
      <c r="F115" s="164">
        <f t="shared" si="6"/>
        <v>13.74548121544197</v>
      </c>
      <c r="G115" s="164">
        <f t="shared" si="3"/>
        <v>8.6154067084894592</v>
      </c>
      <c r="H115" s="164">
        <v>110.99977084044201</v>
      </c>
      <c r="I115" s="164">
        <f t="shared" si="4"/>
        <v>13.572713046652595</v>
      </c>
      <c r="J115" s="164">
        <v>110.7628</v>
      </c>
      <c r="K115" s="164">
        <f t="shared" si="7"/>
        <v>17.43610676703689</v>
      </c>
      <c r="M115" s="47"/>
      <c r="N115" s="47"/>
      <c r="O115" s="47"/>
      <c r="P115" s="47"/>
    </row>
    <row r="116" spans="2:16">
      <c r="B116" s="202"/>
      <c r="C116" s="139" t="s">
        <v>1</v>
      </c>
      <c r="D116" s="164">
        <v>111.3291</v>
      </c>
      <c r="E116" s="164">
        <f t="shared" si="5"/>
        <v>-2.1732629387727798E-2</v>
      </c>
      <c r="F116" s="164">
        <f t="shared" si="6"/>
        <v>13.934205611302431</v>
      </c>
      <c r="G116" s="164">
        <f t="shared" si="3"/>
        <v>9.2984721131941654</v>
      </c>
      <c r="H116" s="164">
        <v>111.30447297876292</v>
      </c>
      <c r="I116" s="164">
        <f t="shared" si="4"/>
        <v>13.859161851607354</v>
      </c>
      <c r="J116" s="164">
        <v>112.0043</v>
      </c>
      <c r="K116" s="164">
        <f t="shared" si="7"/>
        <v>18.415054204524537</v>
      </c>
      <c r="M116" s="47"/>
      <c r="N116" s="47"/>
      <c r="O116" s="47"/>
      <c r="P116" s="47"/>
    </row>
    <row r="117" spans="2:16">
      <c r="B117" s="202"/>
      <c r="C117" s="139" t="s">
        <v>2</v>
      </c>
      <c r="D117" s="164">
        <v>111.1703</v>
      </c>
      <c r="E117" s="164">
        <f t="shared" si="5"/>
        <v>-0.14264015428130961</v>
      </c>
      <c r="F117" s="164">
        <f t="shared" si="6"/>
        <v>13.499189877087986</v>
      </c>
      <c r="G117" s="164">
        <f t="shared" si="3"/>
        <v>9.960176646479681</v>
      </c>
      <c r="H117" s="164">
        <v>108.83871787474536</v>
      </c>
      <c r="I117" s="164">
        <f t="shared" si="4"/>
        <v>11.721147245013185</v>
      </c>
      <c r="J117" s="164">
        <v>112.8104</v>
      </c>
      <c r="K117" s="164">
        <f t="shared" si="7"/>
        <v>15.862567618781554</v>
      </c>
      <c r="M117" s="47"/>
      <c r="N117" s="47"/>
      <c r="O117" s="47"/>
      <c r="P117" s="47"/>
    </row>
    <row r="118" spans="2:16">
      <c r="B118" s="202"/>
      <c r="C118" s="139" t="s">
        <v>3</v>
      </c>
      <c r="D118" s="164">
        <v>111.5872</v>
      </c>
      <c r="E118" s="164">
        <f t="shared" si="5"/>
        <v>0.37501023204937667</v>
      </c>
      <c r="F118" s="164">
        <f t="shared" si="6"/>
        <v>14.331616113180786</v>
      </c>
      <c r="G118" s="164">
        <f t="shared" si="3"/>
        <v>10.822774777386471</v>
      </c>
      <c r="H118" s="164">
        <v>108.93127213942545</v>
      </c>
      <c r="I118" s="164">
        <f t="shared" si="4"/>
        <v>11.310217009792083</v>
      </c>
      <c r="J118" s="164">
        <v>112.77330000000001</v>
      </c>
      <c r="K118" s="164">
        <f t="shared" si="7"/>
        <v>13.343873056968775</v>
      </c>
      <c r="M118" s="47"/>
      <c r="N118" s="47"/>
      <c r="O118" s="47"/>
      <c r="P118" s="47"/>
    </row>
    <row r="119" spans="2:16">
      <c r="B119" s="202"/>
      <c r="C119" s="139" t="s">
        <v>4</v>
      </c>
      <c r="D119" s="164">
        <v>107.0748</v>
      </c>
      <c r="E119" s="164">
        <f t="shared" si="5"/>
        <v>-4.0438329844283203</v>
      </c>
      <c r="F119" s="164">
        <f t="shared" si="6"/>
        <v>10.03382974962696</v>
      </c>
      <c r="G119" s="164">
        <f t="shared" si="3"/>
        <v>11.340114241512865</v>
      </c>
      <c r="H119" s="164">
        <v>107.87686272402681</v>
      </c>
      <c r="I119" s="164">
        <f t="shared" si="4"/>
        <v>10.085657277105469</v>
      </c>
      <c r="J119" s="164">
        <v>112.9586</v>
      </c>
      <c r="K119" s="164">
        <f t="shared" si="7"/>
        <v>12.607377589298991</v>
      </c>
      <c r="M119" s="47"/>
      <c r="N119" s="47"/>
      <c r="O119" s="47"/>
      <c r="P119" s="47"/>
    </row>
    <row r="120" spans="2:16">
      <c r="B120" s="202"/>
      <c r="C120" s="139" t="s">
        <v>5</v>
      </c>
      <c r="D120" s="164">
        <v>105.3309</v>
      </c>
      <c r="E120" s="164">
        <f t="shared" si="5"/>
        <v>-1.6286745340640323</v>
      </c>
      <c r="F120" s="164">
        <f t="shared" si="6"/>
        <v>8.4989611671187077</v>
      </c>
      <c r="G120" s="164">
        <f t="shared" si="3"/>
        <v>11.438654991374776</v>
      </c>
      <c r="H120" s="164">
        <v>109.93556478812569</v>
      </c>
      <c r="I120" s="164">
        <f t="shared" si="4"/>
        <v>11.408654835203592</v>
      </c>
      <c r="J120" s="164">
        <v>112.77330000000001</v>
      </c>
      <c r="K120" s="164">
        <f t="shared" si="7"/>
        <v>13.301625479611445</v>
      </c>
      <c r="M120" s="47"/>
      <c r="N120" s="47"/>
      <c r="O120" s="47"/>
      <c r="P120" s="47"/>
    </row>
    <row r="121" spans="2:16">
      <c r="B121" s="202"/>
      <c r="C121" s="139" t="s">
        <v>6</v>
      </c>
      <c r="D121" s="164">
        <v>106.44450000000001</v>
      </c>
      <c r="E121" s="164">
        <f t="shared" si="5"/>
        <v>1.0572396134467681</v>
      </c>
      <c r="F121" s="164">
        <f t="shared" si="6"/>
        <v>7.1543978859947259</v>
      </c>
      <c r="G121" s="164">
        <f t="shared" si="3"/>
        <v>11.222715988384962</v>
      </c>
      <c r="H121" s="164">
        <v>109.62487040239206</v>
      </c>
      <c r="I121" s="164">
        <f t="shared" si="4"/>
        <v>9.7538964120529101</v>
      </c>
      <c r="J121" s="164">
        <v>113.00490000000001</v>
      </c>
      <c r="K121" s="164">
        <f t="shared" si="7"/>
        <v>10.64040392766195</v>
      </c>
      <c r="M121" s="47"/>
      <c r="N121" s="47"/>
      <c r="O121" s="47"/>
      <c r="P121" s="47"/>
    </row>
    <row r="122" spans="2:16">
      <c r="B122" s="202"/>
      <c r="C122" s="139" t="s">
        <v>7</v>
      </c>
      <c r="D122" s="164">
        <v>107.087</v>
      </c>
      <c r="E122" s="164">
        <f t="shared" si="5"/>
        <v>0.60360093757778088</v>
      </c>
      <c r="F122" s="164">
        <f t="shared" si="6"/>
        <v>4.5618317629253511</v>
      </c>
      <c r="G122" s="164">
        <f t="shared" si="3"/>
        <v>10.753679377011323</v>
      </c>
      <c r="H122" s="164">
        <v>108.63937351653512</v>
      </c>
      <c r="I122" s="164">
        <f t="shared" si="4"/>
        <v>7.4160019926186749</v>
      </c>
      <c r="J122" s="164">
        <v>114.3854</v>
      </c>
      <c r="K122" s="164">
        <f t="shared" si="7"/>
        <v>9.849600159801625</v>
      </c>
      <c r="M122" s="47"/>
      <c r="N122" s="47"/>
      <c r="O122" s="47"/>
      <c r="P122" s="47"/>
    </row>
    <row r="123" spans="2:16">
      <c r="B123" s="202"/>
      <c r="C123" s="139" t="s">
        <v>8</v>
      </c>
      <c r="D123" s="164">
        <v>106.9247</v>
      </c>
      <c r="E123" s="164">
        <f t="shared" si="5"/>
        <v>-0.15155901276531836</v>
      </c>
      <c r="F123" s="164">
        <f t="shared" si="6"/>
        <v>2.3182309255029452</v>
      </c>
      <c r="G123" s="164">
        <f t="shared" si="3"/>
        <v>10.101472404385575</v>
      </c>
      <c r="H123" s="164">
        <v>111.11419075915201</v>
      </c>
      <c r="I123" s="164">
        <f t="shared" si="4"/>
        <v>6.2976291264155009</v>
      </c>
      <c r="J123" s="164">
        <v>114.17230000000001</v>
      </c>
      <c r="K123" s="164">
        <f t="shared" si="7"/>
        <v>9.0048176160915716</v>
      </c>
      <c r="M123" s="47"/>
      <c r="N123" s="47"/>
      <c r="O123" s="47"/>
      <c r="P123" s="47"/>
    </row>
    <row r="124" spans="2:16">
      <c r="B124" s="202"/>
      <c r="C124" s="139" t="s">
        <v>9</v>
      </c>
      <c r="D124" s="164">
        <v>107.6251</v>
      </c>
      <c r="E124" s="164">
        <f t="shared" si="5"/>
        <v>0.65504041629296239</v>
      </c>
      <c r="F124" s="164">
        <f t="shared" si="6"/>
        <v>1.9171292587352866</v>
      </c>
      <c r="G124" s="164">
        <f t="shared" si="3"/>
        <v>9.3394458415582164</v>
      </c>
      <c r="H124" s="164">
        <v>110.75443962418923</v>
      </c>
      <c r="I124" s="164">
        <f t="shared" si="4"/>
        <v>5.7512484039488925</v>
      </c>
      <c r="J124" s="164">
        <v>114.7375</v>
      </c>
      <c r="K124" s="164">
        <f t="shared" si="7"/>
        <v>9.8554154806255241</v>
      </c>
    </row>
    <row r="125" spans="2:16">
      <c r="B125" s="203"/>
      <c r="C125" s="139" t="s">
        <v>10</v>
      </c>
      <c r="D125" s="164">
        <v>108.28749999999999</v>
      </c>
      <c r="E125" s="164">
        <f t="shared" si="5"/>
        <v>0.61546981141016488</v>
      </c>
      <c r="F125" s="164">
        <f t="shared" si="6"/>
        <v>2.041152868318747</v>
      </c>
      <c r="G125" s="164">
        <f t="shared" si="3"/>
        <v>8.5429333333333375</v>
      </c>
      <c r="H125" s="164">
        <v>111.1065426849233</v>
      </c>
      <c r="I125" s="164">
        <f t="shared" si="4"/>
        <v>5.6724247889435873</v>
      </c>
      <c r="J125" s="164">
        <v>113.533</v>
      </c>
      <c r="K125" s="164">
        <f t="shared" si="7"/>
        <v>7.5383805164888571</v>
      </c>
      <c r="L125" s="47"/>
    </row>
    <row r="126" spans="2:16">
      <c r="B126" s="201">
        <v>2012</v>
      </c>
      <c r="C126" s="139" t="s">
        <v>37</v>
      </c>
      <c r="D126" s="164">
        <v>108.819</v>
      </c>
      <c r="E126" s="164">
        <f t="shared" si="5"/>
        <v>0.49082304051715653</v>
      </c>
      <c r="F126" s="164">
        <f t="shared" si="6"/>
        <v>0.47848215340977163</v>
      </c>
      <c r="G126" s="164">
        <f t="shared" si="3"/>
        <v>7.5264080729715204</v>
      </c>
      <c r="H126" s="164">
        <v>112.36854642786666</v>
      </c>
      <c r="I126" s="164">
        <f t="shared" si="4"/>
        <v>2.1393452415674972</v>
      </c>
      <c r="J126" s="164">
        <v>112.1896</v>
      </c>
      <c r="K126" s="164">
        <f t="shared" si="7"/>
        <v>2.0995134807512841</v>
      </c>
      <c r="L126" s="47"/>
    </row>
    <row r="127" spans="2:16">
      <c r="B127" s="202"/>
      <c r="C127" s="139" t="s">
        <v>0</v>
      </c>
      <c r="D127" s="164">
        <v>109.0656</v>
      </c>
      <c r="E127" s="164">
        <f t="shared" si="5"/>
        <v>0.22661483748242972</v>
      </c>
      <c r="F127" s="164">
        <f t="shared" si="6"/>
        <v>-2.0544519111692239</v>
      </c>
      <c r="G127" s="164">
        <f t="shared" si="3"/>
        <v>6.1588149282761293</v>
      </c>
      <c r="H127" s="164">
        <v>112.37888478223535</v>
      </c>
      <c r="I127" s="164">
        <f t="shared" si="4"/>
        <v>1.2424475576402472</v>
      </c>
      <c r="J127" s="164">
        <v>113.9311</v>
      </c>
      <c r="K127" s="164">
        <f t="shared" si="7"/>
        <v>2.8604368975865526</v>
      </c>
      <c r="L127" s="47"/>
    </row>
    <row r="128" spans="2:16">
      <c r="B128" s="202"/>
      <c r="C128" s="139" t="s">
        <v>1</v>
      </c>
      <c r="D128" s="164">
        <v>108.8677</v>
      </c>
      <c r="E128" s="164">
        <f t="shared" si="5"/>
        <v>-0.18145042983306325</v>
      </c>
      <c r="F128" s="164">
        <f t="shared" si="6"/>
        <v>-2.2109223913603984</v>
      </c>
      <c r="G128" s="164">
        <f t="shared" si="3"/>
        <v>4.7934439175964627</v>
      </c>
      <c r="H128" s="164">
        <v>110.25607525980648</v>
      </c>
      <c r="I128" s="164">
        <f t="shared" si="4"/>
        <v>-0.94191876651396456</v>
      </c>
      <c r="J128" s="164">
        <v>113.119</v>
      </c>
      <c r="K128" s="164">
        <f t="shared" si="7"/>
        <v>0.99522964743317743</v>
      </c>
      <c r="L128" s="47"/>
    </row>
    <row r="129" spans="2:12">
      <c r="B129" s="202"/>
      <c r="C129" s="139" t="s">
        <v>2</v>
      </c>
      <c r="D129" s="164">
        <v>108.8302</v>
      </c>
      <c r="E129" s="164">
        <f t="shared" si="5"/>
        <v>-3.444547831908551E-2</v>
      </c>
      <c r="F129" s="164">
        <f t="shared" si="6"/>
        <v>-2.104968683182463</v>
      </c>
      <c r="G129" s="164">
        <f t="shared" si="3"/>
        <v>3.4999504041384029</v>
      </c>
      <c r="H129" s="164">
        <v>107.54432641327827</v>
      </c>
      <c r="I129" s="164">
        <f>H129/H117*100-100</f>
        <v>-1.1892748157477371</v>
      </c>
      <c r="J129" s="164">
        <v>114.26139999999999</v>
      </c>
      <c r="K129" s="164">
        <f t="shared" si="7"/>
        <v>1.2862289292476561</v>
      </c>
      <c r="L129" s="47"/>
    </row>
    <row r="130" spans="2:12">
      <c r="B130" s="202"/>
      <c r="C130" s="139" t="s">
        <v>3</v>
      </c>
      <c r="D130" s="164">
        <v>107.9044</v>
      </c>
      <c r="E130" s="164">
        <f t="shared" si="5"/>
        <v>-0.85068299056696617</v>
      </c>
      <c r="F130" s="164">
        <f t="shared" si="6"/>
        <v>-3.3003785380402064</v>
      </c>
      <c r="G130" s="164">
        <f t="shared" si="3"/>
        <v>2.0656370442905256</v>
      </c>
      <c r="H130" s="164">
        <v>107.26445736916574</v>
      </c>
      <c r="I130" s="164">
        <f t="shared" si="4"/>
        <v>-1.5301526710587581</v>
      </c>
      <c r="J130" s="164">
        <v>113.9422</v>
      </c>
      <c r="K130" s="164">
        <f t="shared" si="7"/>
        <v>1.0365042079995845</v>
      </c>
      <c r="L130" s="47"/>
    </row>
    <row r="131" spans="2:12">
      <c r="B131" s="202"/>
      <c r="C131" s="139" t="s">
        <v>4</v>
      </c>
      <c r="D131" s="164">
        <v>106.88200000000001</v>
      </c>
      <c r="E131" s="164">
        <f t="shared" si="5"/>
        <v>-0.94750538439581078</v>
      </c>
      <c r="F131" s="164">
        <f t="shared" si="6"/>
        <v>-0.18006104144018309</v>
      </c>
      <c r="G131" s="164">
        <f t="shared" si="3"/>
        <v>1.2694374875477479</v>
      </c>
      <c r="H131" s="164">
        <v>107.67424759341094</v>
      </c>
      <c r="I131" s="164">
        <f t="shared" si="4"/>
        <v>-0.18782074811926464</v>
      </c>
      <c r="J131" s="164">
        <v>113.2787</v>
      </c>
      <c r="K131" s="164">
        <f t="shared" si="7"/>
        <v>0.28337815801539534</v>
      </c>
      <c r="L131" s="47"/>
    </row>
    <row r="132" spans="2:12">
      <c r="B132" s="202"/>
      <c r="C132" s="139" t="s">
        <v>5</v>
      </c>
      <c r="D132" s="164">
        <v>105.9259</v>
      </c>
      <c r="E132" s="164">
        <f t="shared" si="5"/>
        <v>-0.89453790161113034</v>
      </c>
      <c r="F132" s="164">
        <f t="shared" si="6"/>
        <v>0.56488646731396841</v>
      </c>
      <c r="G132" s="164">
        <f t="shared" ref="G132:G174" si="8">AVERAGE(D121:D132)/AVERAGEA(D109:D120)*100-100</f>
        <v>0.66509205115086445</v>
      </c>
      <c r="H132" s="164">
        <v>110.57809026959666</v>
      </c>
      <c r="I132" s="164">
        <f t="shared" si="4"/>
        <v>0.5844564338294731</v>
      </c>
      <c r="J132" s="164">
        <v>114.4102</v>
      </c>
      <c r="K132" s="164">
        <f t="shared" si="7"/>
        <v>1.4514960544738784</v>
      </c>
      <c r="L132" s="47"/>
    </row>
    <row r="133" spans="2:12">
      <c r="B133" s="202"/>
      <c r="C133" s="139" t="s">
        <v>6</v>
      </c>
      <c r="D133" s="164">
        <v>106.0622</v>
      </c>
      <c r="E133" s="164">
        <f t="shared" si="5"/>
        <v>0.12867485666868106</v>
      </c>
      <c r="F133" s="164">
        <f t="shared" si="6"/>
        <v>-0.35915430106769008</v>
      </c>
      <c r="G133" s="164">
        <f t="shared" si="8"/>
        <v>8.1418492445180846E-2</v>
      </c>
      <c r="H133" s="164">
        <v>109.70718168287954</v>
      </c>
      <c r="I133" s="164">
        <f t="shared" si="4"/>
        <v>7.5084495138128204E-2</v>
      </c>
      <c r="J133" s="164">
        <v>114.31910000000001</v>
      </c>
      <c r="K133" s="164">
        <f t="shared" si="7"/>
        <v>1.1629584203870706</v>
      </c>
      <c r="L133" s="47"/>
    </row>
    <row r="134" spans="2:12">
      <c r="B134" s="202"/>
      <c r="C134" s="139" t="s">
        <v>7</v>
      </c>
      <c r="D134" s="164">
        <v>106.9575</v>
      </c>
      <c r="E134" s="164">
        <f t="shared" si="5"/>
        <v>0.84412731397236485</v>
      </c>
      <c r="F134" s="164">
        <f t="shared" si="6"/>
        <v>-0.12092971135619734</v>
      </c>
      <c r="G134" s="164">
        <f t="shared" si="8"/>
        <v>-0.28938916677340387</v>
      </c>
      <c r="H134" s="164">
        <v>109.53535197408151</v>
      </c>
      <c r="I134" s="164">
        <f t="shared" ref="I134:I161" si="9">H134/H122*100-100</f>
        <v>0.82472719470352729</v>
      </c>
      <c r="J134" s="164">
        <v>115.9599</v>
      </c>
      <c r="K134" s="164">
        <f t="shared" ref="K134:K155" si="10">J134/J122*100-100</f>
        <v>1.3764868593369357</v>
      </c>
      <c r="L134" s="47"/>
    </row>
    <row r="135" spans="2:12">
      <c r="B135" s="202"/>
      <c r="C135" s="139" t="s">
        <v>8</v>
      </c>
      <c r="D135" s="164">
        <v>107.00839999999999</v>
      </c>
      <c r="E135" s="164">
        <f t="shared" si="5"/>
        <v>4.7588995629112674E-2</v>
      </c>
      <c r="F135" s="164">
        <f t="shared" si="6"/>
        <v>7.8279387269716949E-2</v>
      </c>
      <c r="G135" s="164">
        <f t="shared" si="8"/>
        <v>-0.46899673625533467</v>
      </c>
      <c r="H135" s="164">
        <v>112.59042203468177</v>
      </c>
      <c r="I135" s="164">
        <f t="shared" si="9"/>
        <v>1.3285713241880899</v>
      </c>
      <c r="J135" s="164">
        <v>117.2783</v>
      </c>
      <c r="K135" s="164">
        <f t="shared" si="10"/>
        <v>2.7204497062772788</v>
      </c>
      <c r="L135" s="47"/>
    </row>
    <row r="136" spans="2:12">
      <c r="B136" s="202"/>
      <c r="C136" s="139" t="s">
        <v>9</v>
      </c>
      <c r="D136" s="164">
        <v>107.1007</v>
      </c>
      <c r="E136" s="164">
        <f t="shared" si="5"/>
        <v>8.6254910829424603E-2</v>
      </c>
      <c r="F136" s="164">
        <f t="shared" si="6"/>
        <v>-0.48724693403305253</v>
      </c>
      <c r="G136" s="164">
        <f t="shared" si="8"/>
        <v>-0.66428315288563056</v>
      </c>
      <c r="H136" s="164">
        <v>111.63751942480901</v>
      </c>
      <c r="I136" s="164">
        <f t="shared" si="9"/>
        <v>0.79733128858421765</v>
      </c>
      <c r="J136" s="164">
        <v>116.7719</v>
      </c>
      <c r="K136" s="164">
        <f t="shared" si="10"/>
        <v>1.7730907506264373</v>
      </c>
      <c r="L136" s="47"/>
    </row>
    <row r="137" spans="2:12">
      <c r="B137" s="203"/>
      <c r="C137" s="139" t="s">
        <v>10</v>
      </c>
      <c r="D137" s="164">
        <v>106.80029999999999</v>
      </c>
      <c r="E137" s="164">
        <f t="shared" si="5"/>
        <v>-0.28048369431759568</v>
      </c>
      <c r="F137" s="164">
        <f t="shared" si="6"/>
        <v>-1.3733810458270881</v>
      </c>
      <c r="G137" s="164">
        <f t="shared" si="8"/>
        <v>-0.94365885327096066</v>
      </c>
      <c r="H137" s="164">
        <v>111.56539566947328</v>
      </c>
      <c r="I137" s="164">
        <f t="shared" si="9"/>
        <v>0.41298466630466635</v>
      </c>
      <c r="J137" s="164">
        <v>116.30370000000001</v>
      </c>
      <c r="K137" s="164">
        <f t="shared" si="10"/>
        <v>2.440435820422266</v>
      </c>
      <c r="L137" s="47"/>
    </row>
    <row r="138" spans="2:12">
      <c r="B138" s="201">
        <v>2013</v>
      </c>
      <c r="C138" s="139" t="s">
        <v>37</v>
      </c>
      <c r="D138" s="164">
        <v>107.0779</v>
      </c>
      <c r="E138" s="164">
        <f t="shared" si="5"/>
        <v>0.2599243635083468</v>
      </c>
      <c r="F138" s="164">
        <f t="shared" si="6"/>
        <v>-1.5999963241713431</v>
      </c>
      <c r="G138" s="164">
        <f t="shared" si="8"/>
        <v>-1.1166712994463524</v>
      </c>
      <c r="H138" s="164">
        <v>112.24294958201088</v>
      </c>
      <c r="I138" s="164">
        <f t="shared" si="9"/>
        <v>-0.11177224396722352</v>
      </c>
      <c r="J138" s="164">
        <v>114.2882</v>
      </c>
      <c r="K138" s="164">
        <f t="shared" si="10"/>
        <v>1.870583369581496</v>
      </c>
      <c r="L138" s="47"/>
    </row>
    <row r="139" spans="2:12">
      <c r="B139" s="202"/>
      <c r="C139" s="139" t="s">
        <v>0</v>
      </c>
      <c r="D139" s="164">
        <v>106.75660000000001</v>
      </c>
      <c r="E139" s="164">
        <f t="shared" si="5"/>
        <v>-0.30006191753852818</v>
      </c>
      <c r="F139" s="164">
        <f t="shared" si="6"/>
        <v>-2.1170744946160767</v>
      </c>
      <c r="G139" s="164">
        <f t="shared" si="8"/>
        <v>-1.120272778914412</v>
      </c>
      <c r="H139" s="164">
        <v>111.52182984728627</v>
      </c>
      <c r="I139" s="164">
        <f t="shared" si="9"/>
        <v>-0.76264765984272742</v>
      </c>
      <c r="J139" s="164">
        <v>114.8073</v>
      </c>
      <c r="K139" s="164">
        <f t="shared" si="10"/>
        <v>0.76906130108460502</v>
      </c>
      <c r="L139" s="47"/>
    </row>
    <row r="140" spans="2:12">
      <c r="B140" s="202"/>
      <c r="C140" s="139" t="s">
        <v>1</v>
      </c>
      <c r="D140" s="164">
        <v>106.6148</v>
      </c>
      <c r="E140" s="164">
        <f t="shared" si="5"/>
        <v>-0.13282551149063693</v>
      </c>
      <c r="F140" s="164">
        <f t="shared" si="6"/>
        <v>-2.0693924828025274</v>
      </c>
      <c r="G140" s="164">
        <f t="shared" si="8"/>
        <v>-1.1063370326514814</v>
      </c>
      <c r="H140" s="164">
        <v>109.6403138279108</v>
      </c>
      <c r="I140" s="164">
        <f>H140/H128*100-100</f>
        <v>-0.55848299555802328</v>
      </c>
      <c r="J140" s="164">
        <v>114.3206</v>
      </c>
      <c r="K140" s="164">
        <f t="shared" si="10"/>
        <v>1.0622441853269606</v>
      </c>
      <c r="L140" s="47"/>
    </row>
    <row r="141" spans="2:12">
      <c r="B141" s="202"/>
      <c r="C141" s="139" t="s">
        <v>2</v>
      </c>
      <c r="D141" s="164">
        <v>107.004</v>
      </c>
      <c r="E141" s="164">
        <f t="shared" si="5"/>
        <v>0.36505250678142431</v>
      </c>
      <c r="F141" s="164">
        <f t="shared" si="6"/>
        <v>-1.6780268712177246</v>
      </c>
      <c r="G141" s="164">
        <f t="shared" si="8"/>
        <v>-1.0686802718820871</v>
      </c>
      <c r="H141" s="164">
        <v>106.19523582081727</v>
      </c>
      <c r="I141" s="164">
        <f>H141/H129*100-100</f>
        <v>-1.254450734366614</v>
      </c>
      <c r="J141" s="164">
        <v>113.3728</v>
      </c>
      <c r="K141" s="164">
        <f>J141/J129*100-100</f>
        <v>-0.77769045364401279</v>
      </c>
      <c r="L141" s="47"/>
    </row>
    <row r="142" spans="2:12">
      <c r="B142" s="202"/>
      <c r="C142" s="139" t="s">
        <v>3</v>
      </c>
      <c r="D142" s="164">
        <v>107.7835</v>
      </c>
      <c r="E142" s="164">
        <f t="shared" si="5"/>
        <v>0.72847744009570192</v>
      </c>
      <c r="F142" s="164">
        <f t="shared" si="6"/>
        <v>-0.11204362380031796</v>
      </c>
      <c r="G142" s="164">
        <f t="shared" si="8"/>
        <v>-0.79609280289575679</v>
      </c>
      <c r="H142" s="164">
        <v>107.14844026089372</v>
      </c>
      <c r="I142" s="164">
        <f t="shared" si="9"/>
        <v>-0.10815987990572751</v>
      </c>
      <c r="J142" s="164">
        <v>113.3601</v>
      </c>
      <c r="K142" s="164">
        <f t="shared" si="10"/>
        <v>-0.51087305669014427</v>
      </c>
      <c r="L142" s="47"/>
    </row>
    <row r="143" spans="2:12">
      <c r="B143" s="202"/>
      <c r="C143" s="139" t="s">
        <v>4</v>
      </c>
      <c r="D143" s="164">
        <v>107.1401</v>
      </c>
      <c r="E143" s="164">
        <f t="shared" si="5"/>
        <v>-0.59693737909792333</v>
      </c>
      <c r="F143" s="164">
        <f t="shared" si="6"/>
        <v>0.24148125970695844</v>
      </c>
      <c r="G143" s="164">
        <f t="shared" si="8"/>
        <v>-0.76131406645127697</v>
      </c>
      <c r="H143" s="164">
        <v>107.210639503579</v>
      </c>
      <c r="I143" s="164">
        <f t="shared" si="9"/>
        <v>-0.43056543249093693</v>
      </c>
      <c r="J143" s="164">
        <v>111.5677</v>
      </c>
      <c r="K143" s="164">
        <f t="shared" si="10"/>
        <v>-1.5104340003901768</v>
      </c>
      <c r="L143" s="47"/>
    </row>
    <row r="144" spans="2:12">
      <c r="B144" s="202"/>
      <c r="C144" s="139" t="s">
        <v>5</v>
      </c>
      <c r="D144" s="164">
        <v>105.7009</v>
      </c>
      <c r="E144" s="164">
        <f t="shared" si="5"/>
        <v>-1.3432879006086438</v>
      </c>
      <c r="F144" s="164">
        <f t="shared" si="6"/>
        <v>-0.21241263940169119</v>
      </c>
      <c r="G144" s="164">
        <f t="shared" si="8"/>
        <v>-0.82439855195116252</v>
      </c>
      <c r="H144" s="164">
        <v>110.0878061681462</v>
      </c>
      <c r="I144" s="164">
        <f t="shared" si="9"/>
        <v>-0.44338268119399515</v>
      </c>
      <c r="J144" s="164">
        <v>110.94280000000001</v>
      </c>
      <c r="K144" s="164">
        <f t="shared" si="10"/>
        <v>-3.0306738385213947</v>
      </c>
      <c r="L144" s="47"/>
    </row>
    <row r="145" spans="2:12">
      <c r="B145" s="202"/>
      <c r="C145" s="139" t="s">
        <v>6</v>
      </c>
      <c r="D145" s="164">
        <v>105.688</v>
      </c>
      <c r="E145" s="164">
        <f t="shared" si="5"/>
        <v>-1.220424802438913E-2</v>
      </c>
      <c r="F145" s="164">
        <f t="shared" si="6"/>
        <v>-0.35281184059920179</v>
      </c>
      <c r="G145" s="164">
        <f t="shared" si="8"/>
        <v>-0.82401563808127776</v>
      </c>
      <c r="H145" s="164">
        <v>109.19131522555317</v>
      </c>
      <c r="I145" s="164">
        <f t="shared" si="9"/>
        <v>-0.47022122837640268</v>
      </c>
      <c r="J145" s="164">
        <v>111.15389999999999</v>
      </c>
      <c r="K145" s="164">
        <f t="shared" si="10"/>
        <v>-2.768741181482369</v>
      </c>
      <c r="L145" s="47"/>
    </row>
    <row r="146" spans="2:12">
      <c r="B146" s="202"/>
      <c r="C146" s="139" t="s">
        <v>7</v>
      </c>
      <c r="D146" s="164">
        <v>105.5733</v>
      </c>
      <c r="E146" s="164">
        <f t="shared" si="5"/>
        <v>-0.10852698508819003</v>
      </c>
      <c r="F146" s="164">
        <f t="shared" si="6"/>
        <v>-1.2941588948881559</v>
      </c>
      <c r="G146" s="164">
        <f t="shared" si="8"/>
        <v>-0.92119981568728804</v>
      </c>
      <c r="H146" s="164">
        <v>107.97593460004613</v>
      </c>
      <c r="I146" s="164">
        <f t="shared" si="9"/>
        <v>-1.4236658265400592</v>
      </c>
      <c r="J146" s="164">
        <v>110.6562</v>
      </c>
      <c r="K146" s="164">
        <f t="shared" si="10"/>
        <v>-4.5737362657263532</v>
      </c>
      <c r="L146" s="47"/>
    </row>
    <row r="147" spans="2:12">
      <c r="B147" s="202"/>
      <c r="C147" s="139" t="s">
        <v>8</v>
      </c>
      <c r="D147" s="164">
        <v>107.19329999999999</v>
      </c>
      <c r="E147" s="164">
        <f t="shared" si="5"/>
        <v>1.5344788881279641</v>
      </c>
      <c r="F147" s="164">
        <f t="shared" si="6"/>
        <v>0.172790173481701</v>
      </c>
      <c r="G147" s="164">
        <f t="shared" si="8"/>
        <v>-0.91330875834937331</v>
      </c>
      <c r="H147" s="164">
        <v>109.55853827717654</v>
      </c>
      <c r="I147" s="164">
        <f t="shared" si="9"/>
        <v>-2.6928434077379251</v>
      </c>
      <c r="J147" s="164">
        <v>111.27930000000001</v>
      </c>
      <c r="K147" s="164">
        <f t="shared" si="10"/>
        <v>-5.1151832862515931</v>
      </c>
      <c r="L147" s="47"/>
    </row>
    <row r="148" spans="2:12">
      <c r="B148" s="202"/>
      <c r="C148" s="139" t="s">
        <v>9</v>
      </c>
      <c r="D148" s="164">
        <v>107.751</v>
      </c>
      <c r="E148" s="164">
        <f t="shared" si="5"/>
        <v>0.52027505450436706</v>
      </c>
      <c r="F148" s="164">
        <f t="shared" si="6"/>
        <v>0.60718557395050254</v>
      </c>
      <c r="G148" s="164">
        <f t="shared" si="8"/>
        <v>-0.82273814942055878</v>
      </c>
      <c r="H148" s="164">
        <v>110.82344475235226</v>
      </c>
      <c r="I148" s="164">
        <f t="shared" si="9"/>
        <v>-0.7292124338225392</v>
      </c>
      <c r="J148" s="164">
        <v>111.3289</v>
      </c>
      <c r="K148" s="164">
        <f t="shared" si="10"/>
        <v>-4.6612241472477507</v>
      </c>
      <c r="L148" s="47"/>
    </row>
    <row r="149" spans="2:12">
      <c r="B149" s="203"/>
      <c r="C149" s="139" t="s">
        <v>10</v>
      </c>
      <c r="D149" s="164">
        <v>109.3338</v>
      </c>
      <c r="E149" s="164">
        <f t="shared" si="5"/>
        <v>1.4689422835982811</v>
      </c>
      <c r="F149" s="164">
        <f t="shared" si="6"/>
        <v>2.3721843477967752</v>
      </c>
      <c r="G149" s="164">
        <f t="shared" si="8"/>
        <v>-0.51205841094711957</v>
      </c>
      <c r="H149" s="164">
        <v>112.89434959915263</v>
      </c>
      <c r="I149" s="164">
        <f t="shared" si="9"/>
        <v>1.1911882906923523</v>
      </c>
      <c r="J149" s="164">
        <v>111.2188</v>
      </c>
      <c r="K149" s="164">
        <f t="shared" si="10"/>
        <v>-4.3720879043401055</v>
      </c>
      <c r="L149" s="47"/>
    </row>
    <row r="150" spans="2:12" s="149" customFormat="1">
      <c r="B150" s="201">
        <v>2014</v>
      </c>
      <c r="C150" s="162" t="s">
        <v>37</v>
      </c>
      <c r="D150" s="165">
        <v>110.2043</v>
      </c>
      <c r="E150" s="165">
        <f t="shared" si="5"/>
        <v>0.79618562603695864</v>
      </c>
      <c r="F150" s="165">
        <f t="shared" si="6"/>
        <v>2.9197434764783452</v>
      </c>
      <c r="G150" s="165">
        <f t="shared" si="8"/>
        <v>-0.13498045918811385</v>
      </c>
      <c r="H150" s="165">
        <v>114.21520646286281</v>
      </c>
      <c r="I150" s="165">
        <f t="shared" si="9"/>
        <v>1.7571320855310262</v>
      </c>
      <c r="J150" s="165">
        <v>113.7754</v>
      </c>
      <c r="K150" s="165">
        <f t="shared" si="10"/>
        <v>-0.44869024098726129</v>
      </c>
      <c r="L150" s="193"/>
    </row>
    <row r="151" spans="2:12">
      <c r="B151" s="202"/>
      <c r="C151" s="139" t="s">
        <v>0</v>
      </c>
      <c r="D151" s="164">
        <v>110.4513</v>
      </c>
      <c r="E151" s="164">
        <f t="shared" si="5"/>
        <v>0.22412918552178951</v>
      </c>
      <c r="F151" s="164">
        <f t="shared" si="6"/>
        <v>3.46086330962207</v>
      </c>
      <c r="G151" s="164">
        <f t="shared" si="8"/>
        <v>0.33156483206238363</v>
      </c>
      <c r="H151" s="164">
        <v>113.98200653677489</v>
      </c>
      <c r="I151" s="164">
        <f t="shared" si="9"/>
        <v>2.2060045937709987</v>
      </c>
      <c r="J151" s="164">
        <v>114.6075</v>
      </c>
      <c r="K151" s="164">
        <f t="shared" si="10"/>
        <v>-0.17403074543167918</v>
      </c>
      <c r="L151" s="145"/>
    </row>
    <row r="152" spans="2:12">
      <c r="B152" s="202"/>
      <c r="C152" s="139" t="s">
        <v>1</v>
      </c>
      <c r="D152" s="164">
        <v>110.33759999999999</v>
      </c>
      <c r="E152" s="164">
        <f t="shared" si="5"/>
        <v>-0.10294129629983217</v>
      </c>
      <c r="F152" s="164">
        <f t="shared" si="6"/>
        <v>3.4918228988845641</v>
      </c>
      <c r="G152" s="164">
        <f t="shared" si="8"/>
        <v>0.79757249843039801</v>
      </c>
      <c r="H152" s="164">
        <v>112.07027195759069</v>
      </c>
      <c r="I152" s="164">
        <f t="shared" si="9"/>
        <v>2.2162998671217764</v>
      </c>
      <c r="J152" s="164">
        <v>113.9179</v>
      </c>
      <c r="K152" s="164">
        <f t="shared" si="10"/>
        <v>-0.35225497416912788</v>
      </c>
      <c r="L152" s="145"/>
    </row>
    <row r="153" spans="2:12">
      <c r="B153" s="202"/>
      <c r="C153" s="139" t="s">
        <v>2</v>
      </c>
      <c r="D153" s="164">
        <v>110.6733</v>
      </c>
      <c r="E153" s="164">
        <f t="shared" si="5"/>
        <v>0.30424805324749116</v>
      </c>
      <c r="F153" s="164">
        <f t="shared" si="6"/>
        <v>3.4291241448917873</v>
      </c>
      <c r="G153" s="164">
        <f t="shared" si="8"/>
        <v>1.2273430348007821</v>
      </c>
      <c r="H153" s="164">
        <v>109.87659031552862</v>
      </c>
      <c r="I153" s="164">
        <f t="shared" si="9"/>
        <v>3.4665910068911927</v>
      </c>
      <c r="J153" s="164">
        <v>114.84950000000001</v>
      </c>
      <c r="K153" s="164">
        <f t="shared" si="10"/>
        <v>1.3025170058426738</v>
      </c>
      <c r="L153" s="145"/>
    </row>
    <row r="154" spans="2:12">
      <c r="B154" s="202"/>
      <c r="C154" s="139" t="s">
        <v>3</v>
      </c>
      <c r="D154" s="164">
        <v>110.3755</v>
      </c>
      <c r="E154" s="164">
        <f t="shared" si="5"/>
        <v>-0.26908025693640525</v>
      </c>
      <c r="F154" s="164">
        <f t="shared" si="6"/>
        <v>2.4048207749794699</v>
      </c>
      <c r="G154" s="164">
        <f t="shared" si="8"/>
        <v>1.4390777721042554</v>
      </c>
      <c r="H154" s="164">
        <v>109.95433459959953</v>
      </c>
      <c r="I154" s="164">
        <f t="shared" si="9"/>
        <v>2.6186982581116354</v>
      </c>
      <c r="J154" s="164">
        <v>115.539</v>
      </c>
      <c r="K154" s="164">
        <f t="shared" si="10"/>
        <v>1.9221048675856878</v>
      </c>
      <c r="L154" s="145"/>
    </row>
    <row r="155" spans="2:12">
      <c r="B155" s="202"/>
      <c r="C155" s="139" t="s">
        <v>4</v>
      </c>
      <c r="D155" s="164">
        <v>109.3276</v>
      </c>
      <c r="E155" s="164">
        <f t="shared" si="5"/>
        <v>-0.94939547272718983</v>
      </c>
      <c r="F155" s="164">
        <f t="shared" si="6"/>
        <v>2.0417192069075867</v>
      </c>
      <c r="G155" s="164">
        <f t="shared" si="8"/>
        <v>1.5892601018583434</v>
      </c>
      <c r="H155" s="164">
        <v>110.12121176445811</v>
      </c>
      <c r="I155" s="164">
        <f t="shared" si="9"/>
        <v>2.7148166211451041</v>
      </c>
      <c r="J155" s="164">
        <v>115.7411</v>
      </c>
      <c r="K155" s="164">
        <f t="shared" si="10"/>
        <v>3.7406883892022478</v>
      </c>
      <c r="L155" s="145"/>
    </row>
    <row r="156" spans="2:12">
      <c r="B156" s="202"/>
      <c r="C156" s="139" t="s">
        <v>5</v>
      </c>
      <c r="D156" s="164">
        <v>108.7133</v>
      </c>
      <c r="E156" s="164">
        <f t="shared" si="5"/>
        <v>-0.56188922102012384</v>
      </c>
      <c r="F156" s="164">
        <f t="shared" si="6"/>
        <v>2.8499284301269086</v>
      </c>
      <c r="G156" s="164">
        <f t="shared" si="8"/>
        <v>1.8420649686050581</v>
      </c>
      <c r="H156" s="164">
        <v>114.08967852912401</v>
      </c>
      <c r="I156" s="164">
        <f t="shared" si="9"/>
        <v>3.6351640570123038</v>
      </c>
      <c r="J156" s="164">
        <v>115.6892</v>
      </c>
      <c r="K156" s="164">
        <v>4.278178111673256</v>
      </c>
      <c r="L156" s="145"/>
    </row>
    <row r="157" spans="2:12">
      <c r="B157" s="202"/>
      <c r="C157" s="139" t="s">
        <v>6</v>
      </c>
      <c r="D157" s="164">
        <v>109.25660000000001</v>
      </c>
      <c r="E157" s="164">
        <f t="shared" si="5"/>
        <v>0.49975485980095868</v>
      </c>
      <c r="F157" s="164">
        <f t="shared" si="6"/>
        <v>3.376542275376579</v>
      </c>
      <c r="G157" s="164">
        <f t="shared" si="8"/>
        <v>2.1502416409943095</v>
      </c>
      <c r="H157" s="164">
        <v>113.94111374133927</v>
      </c>
      <c r="I157" s="164">
        <f t="shared" si="9"/>
        <v>4.3499782981591295</v>
      </c>
      <c r="J157" s="164">
        <v>115.3623</v>
      </c>
      <c r="K157" s="164">
        <v>3.7861584365172121</v>
      </c>
      <c r="L157" s="145"/>
    </row>
    <row r="158" spans="2:12">
      <c r="B158" s="202"/>
      <c r="C158" s="139" t="s">
        <v>7</v>
      </c>
      <c r="D158" s="164">
        <v>110.59</v>
      </c>
      <c r="E158" s="164">
        <f t="shared" si="5"/>
        <v>1.2204297040178744</v>
      </c>
      <c r="F158" s="164">
        <f t="shared" si="6"/>
        <v>4.7518643444886237</v>
      </c>
      <c r="G158" s="164">
        <f t="shared" si="8"/>
        <v>2.652539721780542</v>
      </c>
      <c r="H158" s="164">
        <v>114.04488230146292</v>
      </c>
      <c r="I158" s="164">
        <f t="shared" si="9"/>
        <v>5.6206484564331731</v>
      </c>
      <c r="J158" s="164">
        <v>116.9592</v>
      </c>
      <c r="K158" s="164">
        <v>5.6959843323108714</v>
      </c>
      <c r="L158" s="52"/>
    </row>
    <row r="159" spans="2:12">
      <c r="B159" s="202"/>
      <c r="C159" s="139" t="s">
        <v>8</v>
      </c>
      <c r="D159" s="164">
        <v>110.8822</v>
      </c>
      <c r="E159" s="164">
        <f t="shared" si="5"/>
        <v>0.26421918799167088</v>
      </c>
      <c r="F159" s="164">
        <f t="shared" si="6"/>
        <v>3.441353144273009</v>
      </c>
      <c r="G159" s="164">
        <f t="shared" si="8"/>
        <v>2.9258140251573934</v>
      </c>
      <c r="H159" s="164">
        <v>114.85888179232575</v>
      </c>
      <c r="I159" s="164">
        <f t="shared" si="9"/>
        <v>4.8379100328444196</v>
      </c>
      <c r="J159" s="164">
        <v>116.4863</v>
      </c>
      <c r="K159" s="164">
        <v>4.6791475806644485</v>
      </c>
      <c r="L159" s="52"/>
    </row>
    <row r="160" spans="2:12">
      <c r="B160" s="202"/>
      <c r="C160" s="139" t="s">
        <v>9</v>
      </c>
      <c r="D160" s="164">
        <v>110.72969999999999</v>
      </c>
      <c r="E160" s="164">
        <f t="shared" si="5"/>
        <v>-0.13753334619984514</v>
      </c>
      <c r="F160" s="164">
        <f t="shared" si="6"/>
        <v>2.7644291004259856</v>
      </c>
      <c r="G160" s="164">
        <f t="shared" si="8"/>
        <v>3.106081202969051</v>
      </c>
      <c r="H160" s="164">
        <v>114.10707003750728</v>
      </c>
      <c r="I160" s="164">
        <f t="shared" si="9"/>
        <v>2.9629337839955099</v>
      </c>
      <c r="J160" s="164">
        <v>115.5997</v>
      </c>
      <c r="K160" s="164">
        <v>3.8361638864140275</v>
      </c>
      <c r="L160" s="52"/>
    </row>
    <row r="161" spans="2:12">
      <c r="B161" s="203"/>
      <c r="C161" s="139" t="s">
        <v>10</v>
      </c>
      <c r="D161" s="164">
        <v>111.4676</v>
      </c>
      <c r="E161" s="164">
        <f t="shared" si="5"/>
        <v>0.66639754284534547</v>
      </c>
      <c r="F161" s="164">
        <f t="shared" si="6"/>
        <v>1.9516380113011849</v>
      </c>
      <c r="G161" s="164">
        <f t="shared" si="8"/>
        <v>3.068812103795409</v>
      </c>
      <c r="H161" s="164">
        <v>116.601766417711</v>
      </c>
      <c r="I161" s="164">
        <f t="shared" si="9"/>
        <v>3.2839702179268357</v>
      </c>
      <c r="J161" s="164">
        <v>118.3682</v>
      </c>
      <c r="K161" s="164">
        <v>6.4282162794941939</v>
      </c>
      <c r="L161" s="52"/>
    </row>
    <row r="162" spans="2:12">
      <c r="B162" s="204">
        <v>2015</v>
      </c>
      <c r="C162" s="143" t="s">
        <v>37</v>
      </c>
      <c r="D162" s="164">
        <v>111.7403</v>
      </c>
      <c r="E162" s="164">
        <f>D162/D161*100-100</f>
        <v>0.24464508072301783</v>
      </c>
      <c r="F162" s="164">
        <f t="shared" ref="F162:F167" si="11">D162/D150*100-100</f>
        <v>1.3937750160383899</v>
      </c>
      <c r="G162" s="164">
        <f t="shared" si="8"/>
        <v>2.9377569859294397</v>
      </c>
      <c r="H162" s="164">
        <v>117.7636090527361</v>
      </c>
      <c r="I162" s="164">
        <f t="shared" ref="I162:I166" si="12">H162/H150*100-100</f>
        <v>3.1067689669037577</v>
      </c>
      <c r="J162" s="164">
        <v>119.2745</v>
      </c>
      <c r="K162" s="164">
        <v>4.8335387195588879</v>
      </c>
      <c r="L162" s="52"/>
    </row>
    <row r="163" spans="2:12">
      <c r="B163" s="205"/>
      <c r="C163" s="143" t="s">
        <v>0</v>
      </c>
      <c r="D163" s="164">
        <v>111.8569</v>
      </c>
      <c r="E163" s="164">
        <f t="shared" si="5"/>
        <v>0.10434910233819039</v>
      </c>
      <c r="F163" s="164">
        <f t="shared" si="11"/>
        <v>1.2725970631400401</v>
      </c>
      <c r="G163" s="164">
        <f t="shared" si="8"/>
        <v>2.7519564476658616</v>
      </c>
      <c r="H163" s="164">
        <f>[2]ინდექსები!$F$172</f>
        <v>118.77</v>
      </c>
      <c r="I163" s="164">
        <f t="shared" si="12"/>
        <v>4.2006572867975649</v>
      </c>
      <c r="J163" s="164">
        <v>120.8447</v>
      </c>
      <c r="K163" s="164">
        <v>5.4421968142284669</v>
      </c>
      <c r="L163" s="52"/>
    </row>
    <row r="164" spans="2:12">
      <c r="B164" s="205"/>
      <c r="C164" s="143" t="s">
        <v>1</v>
      </c>
      <c r="D164" s="164">
        <v>113.1635</v>
      </c>
      <c r="E164" s="164">
        <f t="shared" ref="E164:E165" si="13">D164/D163*100-100</f>
        <v>1.1680995986836678</v>
      </c>
      <c r="F164" s="164">
        <f t="shared" si="11"/>
        <v>2.5611396296457514</v>
      </c>
      <c r="G164" s="164">
        <f t="shared" si="8"/>
        <v>2.6747365532776399</v>
      </c>
      <c r="H164" s="164">
        <f>[2]ინდექსები!$F$173</f>
        <v>118.324049541482</v>
      </c>
      <c r="I164" s="164">
        <f t="shared" si="12"/>
        <v>5.5802287927505319</v>
      </c>
      <c r="J164" s="164">
        <v>122.0791</v>
      </c>
      <c r="K164" s="164">
        <f>[2]ინდექსები!$I$173</f>
        <v>7.1641220600100013</v>
      </c>
    </row>
    <row r="165" spans="2:12">
      <c r="B165" s="205"/>
      <c r="C165" s="143" t="s">
        <v>2</v>
      </c>
      <c r="D165" s="164">
        <v>113.4584</v>
      </c>
      <c r="E165" s="164">
        <f t="shared" si="13"/>
        <v>0.26059639371351295</v>
      </c>
      <c r="F165" s="164">
        <f t="shared" si="11"/>
        <v>2.5165057877554915</v>
      </c>
      <c r="G165" s="164">
        <f t="shared" si="8"/>
        <v>2.599045298985132</v>
      </c>
      <c r="H165" s="164">
        <f>[2]ინდექსები!$F$174</f>
        <v>115.00277951912901</v>
      </c>
      <c r="I165" s="164">
        <f t="shared" si="12"/>
        <v>4.6654061514647509</v>
      </c>
      <c r="J165" s="164">
        <v>124.8629</v>
      </c>
      <c r="K165" s="164">
        <f>[2]ინდექსები!$I$174</f>
        <v>8.7187038507694865</v>
      </c>
    </row>
    <row r="166" spans="2:12">
      <c r="B166" s="205"/>
      <c r="C166" s="143" t="s">
        <v>3</v>
      </c>
      <c r="D166" s="164">
        <v>114.1939</v>
      </c>
      <c r="E166" s="164">
        <f t="shared" ref="E166:E170" si="14">D166/D165*100-100</f>
        <v>0.64825521953420662</v>
      </c>
      <c r="F166" s="164">
        <f t="shared" si="11"/>
        <v>3.459463377289353</v>
      </c>
      <c r="G166" s="164">
        <f t="shared" si="8"/>
        <v>2.6881727044997064</v>
      </c>
      <c r="H166" s="164">
        <f>[2]ინდექსები!$F$175</f>
        <v>115.555438405369</v>
      </c>
      <c r="I166" s="164">
        <f t="shared" si="12"/>
        <v>5.0940272852052431</v>
      </c>
      <c r="J166" s="164">
        <v>125.88720000000001</v>
      </c>
      <c r="K166" s="164">
        <f>[2]ინდექსები!$I$175</f>
        <v>8.956510623190411</v>
      </c>
    </row>
    <row r="167" spans="2:12">
      <c r="B167" s="205"/>
      <c r="C167" s="143" t="s">
        <v>4</v>
      </c>
      <c r="D167" s="164">
        <v>114.2188</v>
      </c>
      <c r="E167" s="164">
        <f t="shared" si="14"/>
        <v>2.1805017606027377E-2</v>
      </c>
      <c r="F167" s="164">
        <f t="shared" si="11"/>
        <v>4.4738931431770084</v>
      </c>
      <c r="G167" s="164">
        <f t="shared" si="8"/>
        <v>2.8912186219373979</v>
      </c>
      <c r="H167" s="164">
        <f>[2]ინდექსები!$F$176</f>
        <v>116.575907753904</v>
      </c>
      <c r="I167" s="164">
        <f>H167/H155*100-100</f>
        <v>5.8614465696691127</v>
      </c>
      <c r="J167" s="164">
        <v>127.566</v>
      </c>
      <c r="K167" s="164">
        <f>[2]ინდექსები!$I$176</f>
        <v>10.216731560339014</v>
      </c>
    </row>
    <row r="168" spans="2:12">
      <c r="B168" s="205"/>
      <c r="C168" s="143" t="s">
        <v>5</v>
      </c>
      <c r="D168" s="164">
        <v>113.99079999999999</v>
      </c>
      <c r="E168" s="164">
        <f t="shared" si="14"/>
        <v>-0.19961687568071795</v>
      </c>
      <c r="F168" s="164">
        <f t="shared" ref="F168" si="15">D168/D156*100-100</f>
        <v>4.8545118214606617</v>
      </c>
      <c r="G168" s="164">
        <f t="shared" si="8"/>
        <v>3.0580360032147524</v>
      </c>
      <c r="H168" s="164">
        <f>[2]ინდექსები!$F$177</f>
        <v>120.26782399249542</v>
      </c>
      <c r="I168" s="164">
        <f>H168/H156*100-100</f>
        <v>5.4151659843570314</v>
      </c>
      <c r="J168" s="164">
        <v>124.6669</v>
      </c>
      <c r="K168" s="164">
        <f>[2]ინდექსები!$I$177</f>
        <v>7.7601766286508536</v>
      </c>
    </row>
    <row r="169" spans="2:12">
      <c r="B169" s="205"/>
      <c r="C169" s="143" t="s">
        <v>6</v>
      </c>
      <c r="D169" s="164">
        <v>115.1259</v>
      </c>
      <c r="E169" s="164">
        <f t="shared" si="14"/>
        <v>0.9957821157497051</v>
      </c>
      <c r="F169" s="164">
        <f>D169/D157*100-100</f>
        <v>5.3720324447218673</v>
      </c>
      <c r="G169" s="164">
        <f t="shared" si="8"/>
        <v>3.2254348850118362</v>
      </c>
      <c r="H169" s="164">
        <f>[2]ინდექსები!$F$178</f>
        <v>121</v>
      </c>
      <c r="I169" s="164">
        <f>H169/H157*100-100</f>
        <v>6.1952055995216</v>
      </c>
      <c r="J169" s="164">
        <v>126.0667</v>
      </c>
      <c r="K169" s="164">
        <f>[2]ინდექსები!$I$178</f>
        <v>9.278947904935734</v>
      </c>
    </row>
    <row r="170" spans="2:12">
      <c r="B170" s="205"/>
      <c r="C170" s="143" t="s">
        <v>7</v>
      </c>
      <c r="D170" s="164">
        <v>116.3593</v>
      </c>
      <c r="E170" s="164">
        <f t="shared" si="14"/>
        <v>1.0713488450470265</v>
      </c>
      <c r="F170" s="164">
        <f>D170/D158*100-100</f>
        <v>5.2168369653675626</v>
      </c>
      <c r="G170" s="164">
        <f t="shared" si="8"/>
        <v>3.2703889400731185</v>
      </c>
      <c r="H170" s="164">
        <f>[2]ინდექსები!$F$179</f>
        <v>121.70900047970584</v>
      </c>
      <c r="I170" s="164">
        <f>H170/H158*100-100</f>
        <v>6.7202648848229813</v>
      </c>
      <c r="J170" s="164">
        <v>124.4573</v>
      </c>
      <c r="K170" s="164">
        <f>[2]ინდექსები!$I$179</f>
        <v>6.4108249739507954</v>
      </c>
    </row>
    <row r="171" spans="2:12">
      <c r="B171" s="205"/>
      <c r="C171" s="139" t="s">
        <v>8</v>
      </c>
      <c r="D171" s="164">
        <v>117.3078</v>
      </c>
      <c r="E171" s="164">
        <f>D171/D170*100-100</f>
        <v>0.81514756448346759</v>
      </c>
      <c r="F171" s="164">
        <f>D171/D159*100-100</f>
        <v>5.7949788153554067</v>
      </c>
      <c r="G171" s="164">
        <f t="shared" si="8"/>
        <v>3.4688915252449846</v>
      </c>
      <c r="H171" s="164">
        <f>[3]ინდექსები!$F$180</f>
        <v>122.79265356599429</v>
      </c>
      <c r="I171" s="164">
        <f>H171/H159*100-100</f>
        <v>6.9074081602269501</v>
      </c>
      <c r="J171" s="164">
        <v>126.14109999999999</v>
      </c>
      <c r="K171" s="164">
        <f>[2]ინდექსები!$I$180</f>
        <v>8.2884046823546385</v>
      </c>
    </row>
    <row r="172" spans="2:12">
      <c r="B172" s="205"/>
      <c r="C172" s="139" t="s">
        <v>9</v>
      </c>
      <c r="D172" s="164">
        <v>117.6545</v>
      </c>
      <c r="E172" s="164">
        <f t="shared" ref="E172:E174" si="16">D172/D171*100-100</f>
        <v>0.295547269661526</v>
      </c>
      <c r="F172" s="164">
        <f t="shared" ref="F172:F173" si="17">D172/D160*100-100</f>
        <v>6.2537873759253415</v>
      </c>
      <c r="G172" s="164">
        <f t="shared" si="8"/>
        <v>3.7598177329697648</v>
      </c>
      <c r="H172" s="164">
        <f>[3]ინდექსები!$F$181</f>
        <v>122.91926217579162</v>
      </c>
      <c r="I172" s="164">
        <f t="shared" ref="I172:I180" si="18">H172/H160*100-100</f>
        <v>7.7227398226838488</v>
      </c>
      <c r="J172" s="164">
        <v>125.1069</v>
      </c>
      <c r="K172" s="164">
        <f>[3]ინდექსები!$I$181</f>
        <v>8.2242427964778386</v>
      </c>
    </row>
    <row r="173" spans="2:12">
      <c r="B173" s="206"/>
      <c r="C173" s="139" t="s">
        <v>10</v>
      </c>
      <c r="D173" s="164">
        <v>116.9066</v>
      </c>
      <c r="E173" s="164">
        <f t="shared" si="16"/>
        <v>-0.63567479356930789</v>
      </c>
      <c r="F173" s="164">
        <f t="shared" si="17"/>
        <v>4.8794447893378816</v>
      </c>
      <c r="G173" s="164">
        <f t="shared" si="8"/>
        <v>4.0035782069509906</v>
      </c>
      <c r="H173" s="164">
        <f>[3]ინდექსები!$F$182</f>
        <v>122.77878331187921</v>
      </c>
      <c r="I173" s="164">
        <f t="shared" si="18"/>
        <v>5.2975328624438163</v>
      </c>
      <c r="J173" s="164">
        <v>123.9414</v>
      </c>
      <c r="K173" s="164">
        <f>[3]ინდექსები!$I$182</f>
        <v>4.7083591707907999</v>
      </c>
    </row>
    <row r="174" spans="2:12" s="149" customFormat="1">
      <c r="B174" s="204">
        <v>2016</v>
      </c>
      <c r="C174" s="143" t="s">
        <v>37</v>
      </c>
      <c r="D174" s="168">
        <v>117.965</v>
      </c>
      <c r="E174" s="165">
        <f t="shared" si="16"/>
        <v>0.90533810751489341</v>
      </c>
      <c r="F174" s="165">
        <f t="shared" ref="F174" si="19">D174/D162*100-100</f>
        <v>5.5706848827146587</v>
      </c>
      <c r="G174" s="165">
        <f t="shared" si="8"/>
        <v>4.3529211918054784</v>
      </c>
      <c r="H174" s="165">
        <f>[3]ინდექსები!$F$183</f>
        <v>124.26653654093676</v>
      </c>
      <c r="I174" s="165">
        <f t="shared" si="18"/>
        <v>5.5220178291992994</v>
      </c>
      <c r="J174" s="165">
        <f>[3]ინდექსები!$D$183</f>
        <v>124.14830000000001</v>
      </c>
      <c r="K174" s="165">
        <f>[3]ინდექსები!$I$183</f>
        <v>4.0862045114421051</v>
      </c>
    </row>
    <row r="175" spans="2:12">
      <c r="B175" s="205"/>
      <c r="C175" s="143" t="s">
        <v>0</v>
      </c>
      <c r="D175" s="167">
        <v>118.0924</v>
      </c>
      <c r="E175" s="164">
        <f t="shared" ref="E175" si="20">D175/D174*100-100</f>
        <v>0.10799813504004874</v>
      </c>
      <c r="F175" s="164">
        <f t="shared" ref="F175" si="21">D175/D163*100-100</f>
        <v>5.5745331758702434</v>
      </c>
      <c r="G175" s="164">
        <f>AVERAGE(D164:D175)/AVERAGEA(D152:D163)*100-100</f>
        <v>4.7125662147594198</v>
      </c>
      <c r="H175" s="164">
        <f>[3]ინდექსები!$F$184</f>
        <v>124.29560749928979</v>
      </c>
      <c r="I175" s="164">
        <f t="shared" si="18"/>
        <v>4.6523596019952862</v>
      </c>
      <c r="J175" s="164">
        <f>[3]ინდექსები!$D$184</f>
        <v>125.5206</v>
      </c>
      <c r="K175" s="164">
        <f>[3]ინდექსები!$I$184</f>
        <v>3.8693463594183299</v>
      </c>
    </row>
    <row r="176" spans="2:12">
      <c r="B176" s="205"/>
      <c r="C176" s="143" t="s">
        <v>1</v>
      </c>
      <c r="D176" s="167">
        <v>117.75960000000001</v>
      </c>
      <c r="E176" s="164">
        <f>D176/D175*100-100</f>
        <v>-0.28181322422102539</v>
      </c>
      <c r="F176" s="164">
        <f>D176/D164*100-100</f>
        <v>4.0614685830678638</v>
      </c>
      <c r="G176" s="164">
        <f>AVERAGE(D165:D176)/AVERAGEA(D153:D164)*100-100</f>
        <v>4.835764329065114</v>
      </c>
      <c r="H176" s="164">
        <f>[3]ინდექსები!$F$185</f>
        <v>121.46787450031171</v>
      </c>
      <c r="I176" s="164">
        <f t="shared" si="18"/>
        <v>2.6569619371652209</v>
      </c>
      <c r="J176" s="164">
        <f>[3]ინდექსები!$D$185</f>
        <v>124.3554</v>
      </c>
      <c r="K176" s="164">
        <f>[3]ინდექსები!$I$185</f>
        <v>1.8646107318943166</v>
      </c>
    </row>
    <row r="177" spans="2:11">
      <c r="B177" s="205"/>
      <c r="C177" s="143" t="s">
        <v>2</v>
      </c>
      <c r="D177" s="167">
        <v>117.04219999999999</v>
      </c>
      <c r="E177" s="164">
        <f t="shared" ref="E177:E180" si="22">D177/D176*100-100</f>
        <v>-0.60920723236152696</v>
      </c>
      <c r="F177" s="164">
        <f t="shared" ref="F177:F180" si="23">D177/D165*100-100</f>
        <v>3.1586907624292309</v>
      </c>
      <c r="G177" s="164">
        <f t="shared" ref="G177:G180" si="24">AVERAGE(D166:D177)/AVERAGEA(D154:D165)*100-100</f>
        <v>4.8856320278386249</v>
      </c>
      <c r="H177" s="164">
        <f>[3]ინდექსები!$F$186</f>
        <v>118.00170101626802</v>
      </c>
      <c r="I177" s="164">
        <f t="shared" si="18"/>
        <v>2.6076947963159256</v>
      </c>
      <c r="J177" s="164">
        <f>[3]ინდექსები!$D$186</f>
        <v>122.9153</v>
      </c>
      <c r="K177" s="164">
        <f>[3]ინდექსები!$I$186</f>
        <v>-1.5597907785258798</v>
      </c>
    </row>
    <row r="178" spans="2:11">
      <c r="B178" s="205"/>
      <c r="C178" s="143" t="s">
        <v>3</v>
      </c>
      <c r="D178" s="167">
        <v>116.5609</v>
      </c>
      <c r="E178" s="164">
        <f t="shared" si="22"/>
        <v>-0.41121920127953615</v>
      </c>
      <c r="F178" s="164">
        <f t="shared" si="23"/>
        <v>2.0727902278492962</v>
      </c>
      <c r="G178" s="164">
        <f t="shared" si="24"/>
        <v>4.7629738351630238</v>
      </c>
      <c r="H178" s="164">
        <f>[3]ინდექსები!$F$187</f>
        <v>113.26606281785291</v>
      </c>
      <c r="I178" s="164">
        <f t="shared" si="18"/>
        <v>-1.9811924208057974</v>
      </c>
      <c r="J178" s="164">
        <f>[3]ინდექსები!$D$187</f>
        <v>122.4203</v>
      </c>
      <c r="K178" s="164">
        <f>[3]ინდექსები!$I$187</f>
        <v>-2.7539733984074815</v>
      </c>
    </row>
    <row r="179" spans="2:11">
      <c r="B179" s="205"/>
      <c r="C179" s="143" t="s">
        <v>4</v>
      </c>
      <c r="D179" s="167">
        <v>115.52290000000001</v>
      </c>
      <c r="E179" s="164">
        <f t="shared" si="22"/>
        <v>-0.89052160715985451</v>
      </c>
      <c r="F179" s="164">
        <f t="shared" si="23"/>
        <v>1.141755998136901</v>
      </c>
      <c r="G179" s="164">
        <f t="shared" si="24"/>
        <v>4.4779519249536861</v>
      </c>
      <c r="H179" s="164">
        <f>[3]ინდექსები!$F$188</f>
        <v>113.74260255304279</v>
      </c>
      <c r="I179" s="164">
        <f t="shared" si="18"/>
        <v>-2.4304380342827159</v>
      </c>
      <c r="J179" s="164">
        <f>[3]ინდექსები!$D$188</f>
        <v>119.9153</v>
      </c>
      <c r="K179" s="164">
        <f>[3]ინდექსები!$I$188</f>
        <v>-5.9974444601226082</v>
      </c>
    </row>
    <row r="180" spans="2:11" s="146" customFormat="1">
      <c r="B180" s="205"/>
      <c r="C180" s="182" t="s">
        <v>5</v>
      </c>
      <c r="D180" s="183">
        <v>115.71510000000001</v>
      </c>
      <c r="E180" s="184">
        <v>0.16637393971240044</v>
      </c>
      <c r="F180" s="184">
        <v>1.5126659344438309</v>
      </c>
      <c r="G180" s="184">
        <v>4.1963178292989198</v>
      </c>
      <c r="H180" s="184">
        <v>119.27948156040576</v>
      </c>
      <c r="I180" s="184">
        <v>-0.8217845798485115</v>
      </c>
      <c r="J180" s="184">
        <v>121.7522</v>
      </c>
      <c r="K180" s="184">
        <v>-2.3379902764887817</v>
      </c>
    </row>
    <row r="181" spans="2:11">
      <c r="B181" s="205"/>
      <c r="C181" s="143" t="s">
        <v>6</v>
      </c>
      <c r="D181" s="183">
        <v>116.187</v>
      </c>
      <c r="E181" s="184">
        <v>0.40781194502703499</v>
      </c>
      <c r="F181" s="184">
        <v>0.92168660570730765</v>
      </c>
      <c r="G181" s="184">
        <v>3.8223036839822839</v>
      </c>
      <c r="H181" s="184">
        <v>119.06213265924042</v>
      </c>
      <c r="I181" s="184">
        <v>-1.6015432568261048</v>
      </c>
      <c r="J181" s="184">
        <v>121.8002</v>
      </c>
      <c r="K181" s="184">
        <v>-3.3843195705130711</v>
      </c>
    </row>
    <row r="182" spans="2:11">
      <c r="B182" s="205"/>
      <c r="C182" s="143" t="s">
        <v>7</v>
      </c>
      <c r="D182" s="183">
        <v>116.4941</v>
      </c>
      <c r="E182" s="184">
        <v>0.26431528484253874</v>
      </c>
      <c r="F182" s="184">
        <v>0.11584806715063678</v>
      </c>
      <c r="G182" s="184">
        <v>3.3908952728926636</v>
      </c>
      <c r="H182" s="184">
        <v>121.48654245468778</v>
      </c>
      <c r="I182" s="184">
        <v>-0.18277861468031631</v>
      </c>
      <c r="J182" s="184">
        <v>122.09990000000001</v>
      </c>
      <c r="K182" s="184">
        <v>-1.8941436139141956</v>
      </c>
    </row>
    <row r="183" spans="2:11">
      <c r="B183" s="205"/>
      <c r="C183" s="143" t="s">
        <v>8</v>
      </c>
      <c r="D183" s="183">
        <v>117.1298</v>
      </c>
      <c r="E183" s="184">
        <v>0.54569287199952043</v>
      </c>
      <c r="F183" s="184">
        <v>-0.15173756561796381</v>
      </c>
      <c r="G183" s="184">
        <v>2.8906444050213764</v>
      </c>
      <c r="H183" s="184">
        <v>122.92246013722826</v>
      </c>
      <c r="I183" s="184">
        <v>0.10571200105566447</v>
      </c>
      <c r="J183" s="184">
        <v>123.6895</v>
      </c>
      <c r="K183" s="184">
        <v>-1.9435378318406862</v>
      </c>
    </row>
    <row r="184" spans="2:11">
      <c r="B184" s="205"/>
      <c r="C184" s="143" t="s">
        <v>9</v>
      </c>
      <c r="D184" s="183">
        <v>117.8355</v>
      </c>
      <c r="E184" s="184">
        <v>0.60249398530518761</v>
      </c>
      <c r="F184" s="184">
        <v>0.15384026960293795</v>
      </c>
      <c r="G184" s="184">
        <v>2.3839840377977168</v>
      </c>
      <c r="H184" s="184">
        <v>124.68764443037774</v>
      </c>
      <c r="I184" s="184">
        <v>1.4386534895215277</v>
      </c>
      <c r="J184" s="184">
        <v>127.17700000000001</v>
      </c>
      <c r="K184" s="184">
        <v>1.654664930551391</v>
      </c>
    </row>
    <row r="185" spans="2:11">
      <c r="B185" s="206"/>
      <c r="C185" s="143" t="s">
        <v>10</v>
      </c>
      <c r="D185" s="183">
        <v>119.0483</v>
      </c>
      <c r="E185" s="184">
        <v>1.0292314285593136</v>
      </c>
      <c r="F185" s="184">
        <v>1.831975269146497</v>
      </c>
      <c r="G185" s="184">
        <v>2.134927139391209</v>
      </c>
      <c r="H185" s="184">
        <v>126.17012633411898</v>
      </c>
      <c r="I185" s="184">
        <v>2.7621572154084504</v>
      </c>
      <c r="J185" s="184">
        <v>133.2287</v>
      </c>
      <c r="K185" s="184">
        <v>7.4932992527113811</v>
      </c>
    </row>
    <row r="186" spans="2:11">
      <c r="B186" s="204">
        <v>2017</v>
      </c>
      <c r="C186" s="143" t="s">
        <v>37</v>
      </c>
      <c r="D186" s="183">
        <v>122.5371</v>
      </c>
      <c r="E186" s="184">
        <v>2.9305752371096503</v>
      </c>
      <c r="F186" s="184">
        <v>3.8758106217945851</v>
      </c>
      <c r="G186" s="184">
        <v>2.0057496686083596</v>
      </c>
      <c r="H186" s="184">
        <v>131.76768144014952</v>
      </c>
      <c r="I186" s="184">
        <v>6.0363353707389109</v>
      </c>
      <c r="J186" s="184">
        <v>136.26678864443429</v>
      </c>
      <c r="K186" s="184">
        <v>9.7613096594959359</v>
      </c>
    </row>
    <row r="187" spans="2:11">
      <c r="B187" s="205"/>
      <c r="C187" s="143" t="s">
        <v>0</v>
      </c>
      <c r="D187" s="183">
        <v>124.6311</v>
      </c>
      <c r="E187" s="184">
        <v>1.7088702115522665</v>
      </c>
      <c r="F187" s="184">
        <v>5.5369354844172989</v>
      </c>
      <c r="G187" s="184">
        <v>2.0185793103021155</v>
      </c>
      <c r="H187" s="184">
        <v>130.4392619457735</v>
      </c>
      <c r="I187" s="184">
        <v>4.9427767964518097</v>
      </c>
      <c r="J187" s="184">
        <v>137.58898853425097</v>
      </c>
      <c r="K187" s="184">
        <v>9.614676794087984</v>
      </c>
    </row>
    <row r="188" spans="2:11">
      <c r="B188" s="205"/>
      <c r="C188" s="143" t="s">
        <v>1</v>
      </c>
      <c r="D188" s="183">
        <v>124.0624</v>
      </c>
      <c r="E188" s="184">
        <v>-0.45630665219195521</v>
      </c>
      <c r="F188" s="184">
        <v>5.3522600280571595</v>
      </c>
      <c r="G188" s="184">
        <v>2.1344361547788395</v>
      </c>
      <c r="H188" s="184">
        <v>128.66730988320745</v>
      </c>
      <c r="I188" s="184">
        <v>5.9270283706802473</v>
      </c>
      <c r="J188" s="184">
        <v>135.66508869457593</v>
      </c>
      <c r="K188" s="184">
        <v>9.0946593392807813</v>
      </c>
    </row>
    <row r="189" spans="2:11">
      <c r="B189" s="205"/>
      <c r="C189" s="139" t="s">
        <v>2</v>
      </c>
      <c r="D189" s="183">
        <v>124.19889999999999</v>
      </c>
      <c r="E189" s="184">
        <v>0.11002527760224723</v>
      </c>
      <c r="F189" s="184">
        <v>6.1146321583155583</v>
      </c>
      <c r="G189" s="184">
        <v>2.3847844304894465</v>
      </c>
      <c r="H189" s="184">
        <v>125.38716154193609</v>
      </c>
      <c r="I189" s="184">
        <v>6.2587746295707234</v>
      </c>
      <c r="J189" s="184">
        <v>133.9573</v>
      </c>
      <c r="K189" s="184">
        <v>8.9834219173691423</v>
      </c>
    </row>
    <row r="190" spans="2:11">
      <c r="B190" s="205"/>
      <c r="C190" s="139" t="s">
        <v>3</v>
      </c>
      <c r="D190" s="183">
        <v>124.2024</v>
      </c>
      <c r="E190" s="184">
        <v>2.8180603854082165E-3</v>
      </c>
      <c r="F190" s="184">
        <v>6.5558004442312949</v>
      </c>
      <c r="G190" s="184">
        <v>2.757773177931</v>
      </c>
      <c r="H190" s="184">
        <v>120.28788550960452</v>
      </c>
      <c r="I190" s="184">
        <v>6.1994056446048091</v>
      </c>
      <c r="J190" s="184">
        <v>133.9597</v>
      </c>
      <c r="K190" s="184">
        <v>9.426051071595154</v>
      </c>
    </row>
    <row r="191" spans="2:11">
      <c r="B191" s="205"/>
      <c r="C191" s="139" t="s">
        <v>4</v>
      </c>
      <c r="D191" s="183">
        <v>123.7183</v>
      </c>
      <c r="E191" s="184">
        <v>-0.38976702543590136</v>
      </c>
      <c r="F191" s="184">
        <v>7.0941778643022246</v>
      </c>
      <c r="G191" s="184">
        <v>3.2473393507149524</v>
      </c>
      <c r="H191" s="184">
        <v>123.10332627982199</v>
      </c>
      <c r="I191" s="184">
        <v>8.2297428726531194</v>
      </c>
      <c r="J191" s="184">
        <v>134.6345</v>
      </c>
      <c r="K191" s="184">
        <v>12.274663866912718</v>
      </c>
    </row>
    <row r="192" spans="2:11">
      <c r="B192" s="205"/>
      <c r="C192" s="139" t="s">
        <v>5</v>
      </c>
      <c r="D192" s="183">
        <v>122.6044</v>
      </c>
      <c r="E192" s="184">
        <v>-0.90035184770563603</v>
      </c>
      <c r="F192" s="184">
        <v>5.9536741531571948</v>
      </c>
      <c r="G192" s="184">
        <v>3.6117446053607551</v>
      </c>
      <c r="H192" s="184">
        <v>127.10615792818764</v>
      </c>
      <c r="I192" s="184">
        <v>6.5616284254373483</v>
      </c>
      <c r="J192" s="184">
        <v>134.83170000000001</v>
      </c>
      <c r="K192" s="184">
        <v>10.74272169209263</v>
      </c>
    </row>
    <row r="193" spans="2:11">
      <c r="B193" s="205"/>
      <c r="C193" s="139" t="s">
        <v>6</v>
      </c>
      <c r="D193" s="183">
        <v>122.8492</v>
      </c>
      <c r="E193" s="184">
        <v>0.19966656987840281</v>
      </c>
      <c r="F193" s="184">
        <v>5.7340322067012579</v>
      </c>
      <c r="G193" s="184">
        <v>4.0082153940210929</v>
      </c>
      <c r="H193" s="184">
        <v>126.07203581287737</v>
      </c>
      <c r="I193" s="184">
        <v>5.8876008660952834</v>
      </c>
      <c r="J193" s="184">
        <v>135.85900000000001</v>
      </c>
      <c r="K193" s="184">
        <v>11.542509782414157</v>
      </c>
    </row>
    <row r="194" spans="2:11">
      <c r="B194" s="205"/>
      <c r="C194" s="139" t="s">
        <v>7</v>
      </c>
      <c r="D194" s="183">
        <v>123.679</v>
      </c>
      <c r="E194" s="184">
        <v>0.67546227407260062</v>
      </c>
      <c r="F194" s="184">
        <v>6.1676084883268629</v>
      </c>
      <c r="G194" s="184">
        <v>4.5102576018482239</v>
      </c>
      <c r="H194" s="184">
        <v>129.98466464427057</v>
      </c>
      <c r="I194" s="184">
        <v>6.9951140413370752</v>
      </c>
      <c r="J194" s="184">
        <v>138.51990000000001</v>
      </c>
      <c r="K194" s="184">
        <v>13.448004461920121</v>
      </c>
    </row>
    <row r="195" spans="2:11">
      <c r="B195" s="205"/>
      <c r="C195" s="139" t="s">
        <v>8</v>
      </c>
      <c r="D195" s="183">
        <v>124.6414</v>
      </c>
      <c r="E195" s="184">
        <v>0.77814341965896006</v>
      </c>
      <c r="F195" s="184">
        <v>6.4130562845663377</v>
      </c>
      <c r="G195" s="184">
        <v>5.058900732065581</v>
      </c>
      <c r="H195" s="184">
        <v>131.13326944174136</v>
      </c>
      <c r="I195" s="184">
        <v>6.6796656163134998</v>
      </c>
      <c r="J195" s="184">
        <v>140.09059999999999</v>
      </c>
      <c r="K195" s="184">
        <v>13.259896757606768</v>
      </c>
    </row>
    <row r="196" spans="2:11">
      <c r="B196" s="205"/>
      <c r="C196" s="139" t="s">
        <v>9</v>
      </c>
      <c r="D196" s="183">
        <v>126.0021</v>
      </c>
      <c r="E196" s="184">
        <v>1.0916918455665723</v>
      </c>
      <c r="F196" s="184">
        <v>6.9305090571177601</v>
      </c>
      <c r="G196" s="184">
        <v>5.6273428851866925</v>
      </c>
      <c r="H196" s="184">
        <v>133.0698348100523</v>
      </c>
      <c r="I196" s="184">
        <v>6.7225509134988499</v>
      </c>
      <c r="J196" s="184">
        <v>146.08269999999999</v>
      </c>
      <c r="K196" s="184">
        <v>14.865659671166924</v>
      </c>
    </row>
    <row r="197" spans="2:11">
      <c r="B197" s="206"/>
      <c r="C197" s="139" t="s">
        <v>10</v>
      </c>
      <c r="D197" s="183">
        <v>127.044</v>
      </c>
      <c r="E197" s="184">
        <v>0.8268909803884128</v>
      </c>
      <c r="F197" s="184">
        <v>6.7163495824803903</v>
      </c>
      <c r="G197" s="184">
        <v>6.0353172527211711</v>
      </c>
      <c r="H197" s="184">
        <v>133.66893037505284</v>
      </c>
      <c r="I197" s="184">
        <v>5.9434069369763449</v>
      </c>
      <c r="J197" s="184">
        <v>144.87198792733435</v>
      </c>
      <c r="K197" s="184">
        <v>8.7393331917221815</v>
      </c>
    </row>
    <row r="198" spans="2:11">
      <c r="B198" s="209">
        <v>2018</v>
      </c>
      <c r="C198" s="139" t="s">
        <v>37</v>
      </c>
      <c r="D198" s="184">
        <v>127.8</v>
      </c>
      <c r="E198" s="184">
        <v>0.5950694247662085</v>
      </c>
      <c r="F198" s="184">
        <v>4.2949441434471822</v>
      </c>
      <c r="G198" s="184">
        <v>6.0647414624708063</v>
      </c>
      <c r="H198" s="184">
        <v>138.19869895671911</v>
      </c>
      <c r="I198" s="184">
        <v>4.8805727218404797</v>
      </c>
      <c r="J198" s="184">
        <v>147.13848773845936</v>
      </c>
      <c r="K198" s="184">
        <v>7.9782456181549719</v>
      </c>
    </row>
    <row r="199" spans="2:11">
      <c r="B199" s="210"/>
      <c r="C199" s="139" t="s">
        <v>143</v>
      </c>
      <c r="D199" s="184">
        <v>128</v>
      </c>
      <c r="E199" s="184">
        <v>0.15649452269170183</v>
      </c>
      <c r="F199" s="184">
        <v>2.7030973809907692</v>
      </c>
      <c r="G199" s="184">
        <v>5.8129626486695258</v>
      </c>
      <c r="H199" s="184">
        <v>135.50092588889515</v>
      </c>
      <c r="I199" s="184">
        <v>3.8804757613745977</v>
      </c>
      <c r="J199" s="184">
        <v>145.88318784306767</v>
      </c>
      <c r="K199" s="184">
        <v>6.0282435369106224</v>
      </c>
    </row>
    <row r="200" spans="2:11">
      <c r="B200" s="210"/>
      <c r="C200" s="139" t="s">
        <v>156</v>
      </c>
      <c r="D200" s="184">
        <v>127.6</v>
      </c>
      <c r="E200" s="184">
        <v>-0.3125</v>
      </c>
      <c r="F200" s="184">
        <v>2.8514682933749498</v>
      </c>
      <c r="G200" s="184">
        <v>5.5928576890766948</v>
      </c>
      <c r="H200" s="184">
        <v>134.30389710434812</v>
      </c>
      <c r="I200" s="184">
        <v>4.3807453705661885</v>
      </c>
      <c r="J200" s="184">
        <v>144.54818795431771</v>
      </c>
      <c r="K200" s="184">
        <v>6.5478151713300292</v>
      </c>
    </row>
    <row r="201" spans="2:11">
      <c r="B201" s="211"/>
      <c r="C201" s="139" t="s">
        <v>2</v>
      </c>
      <c r="D201" s="184">
        <v>127.3</v>
      </c>
      <c r="E201" s="184">
        <v>-0.23510971786832613</v>
      </c>
      <c r="F201" s="184">
        <v>2.4968820174735811</v>
      </c>
      <c r="G201" s="184">
        <v>5.2812420472121602</v>
      </c>
      <c r="H201" s="184"/>
      <c r="I201" s="184"/>
      <c r="J201" s="184"/>
      <c r="K201" s="184"/>
    </row>
    <row r="202" spans="2:11">
      <c r="D202" s="47"/>
      <c r="E202" s="47"/>
      <c r="H202" s="47"/>
      <c r="I202" s="47"/>
      <c r="J202" s="47"/>
      <c r="K202" s="47"/>
    </row>
    <row r="203" spans="2:11">
      <c r="D203" s="47"/>
      <c r="E203" s="47"/>
      <c r="H203" s="47"/>
      <c r="I203" s="47"/>
      <c r="J203" s="47"/>
      <c r="K203" s="47"/>
    </row>
    <row r="204" spans="2:11">
      <c r="D204" s="47"/>
      <c r="E204" s="47"/>
      <c r="H204" s="47"/>
      <c r="I204" s="47"/>
      <c r="J204" s="47"/>
      <c r="K204" s="47"/>
    </row>
    <row r="205" spans="2:11">
      <c r="D205" s="47"/>
      <c r="E205" s="47"/>
      <c r="H205" s="47"/>
      <c r="I205" s="47"/>
      <c r="J205" s="47"/>
      <c r="K205" s="47"/>
    </row>
    <row r="206" spans="2:11">
      <c r="D206" s="47"/>
      <c r="E206" s="47"/>
      <c r="H206" s="47"/>
      <c r="I206" s="47"/>
      <c r="J206" s="47"/>
      <c r="K206" s="47"/>
    </row>
    <row r="207" spans="2:11">
      <c r="D207" s="47"/>
      <c r="E207" s="47"/>
      <c r="H207" s="47"/>
      <c r="I207" s="47"/>
      <c r="J207" s="47"/>
      <c r="K207" s="47"/>
    </row>
    <row r="208" spans="2:11">
      <c r="D208" s="47"/>
      <c r="E208" s="47"/>
      <c r="H208" s="47"/>
      <c r="I208" s="47"/>
      <c r="J208" s="47"/>
      <c r="K208" s="47"/>
    </row>
    <row r="209" spans="4:11">
      <c r="D209" s="47"/>
      <c r="E209" s="47"/>
      <c r="H209" s="47"/>
      <c r="I209" s="47"/>
      <c r="J209" s="47"/>
      <c r="K209" s="47"/>
    </row>
    <row r="210" spans="4:11">
      <c r="D210" s="47"/>
      <c r="E210" s="47"/>
      <c r="H210" s="47"/>
      <c r="I210" s="47"/>
      <c r="J210" s="47"/>
      <c r="K210" s="47"/>
    </row>
    <row r="211" spans="4:11">
      <c r="D211" s="47"/>
      <c r="E211" s="47"/>
      <c r="H211" s="47"/>
      <c r="I211" s="47"/>
      <c r="J211" s="47"/>
      <c r="K211" s="47"/>
    </row>
    <row r="212" spans="4:11">
      <c r="D212" s="47"/>
      <c r="E212" s="47"/>
      <c r="H212" s="47"/>
      <c r="I212" s="47"/>
      <c r="J212" s="47"/>
      <c r="K212" s="47"/>
    </row>
    <row r="213" spans="4:11">
      <c r="D213" s="47"/>
      <c r="E213" s="47"/>
      <c r="H213" s="47"/>
      <c r="I213" s="47"/>
      <c r="J213" s="47"/>
      <c r="K213" s="47"/>
    </row>
    <row r="214" spans="4:11">
      <c r="D214" s="47"/>
      <c r="E214" s="47"/>
      <c r="H214" s="47"/>
      <c r="I214" s="47"/>
      <c r="J214" s="47"/>
      <c r="K214" s="47"/>
    </row>
    <row r="215" spans="4:11">
      <c r="D215" s="47"/>
      <c r="E215" s="47"/>
      <c r="H215" s="47"/>
      <c r="I215" s="47"/>
      <c r="J215" s="47"/>
      <c r="K215" s="47"/>
    </row>
    <row r="216" spans="4:11">
      <c r="D216" s="47"/>
      <c r="E216" s="47"/>
      <c r="H216" s="47"/>
      <c r="I216" s="47"/>
      <c r="J216" s="47"/>
      <c r="K216" s="47"/>
    </row>
    <row r="217" spans="4:11">
      <c r="D217" s="47"/>
      <c r="E217" s="47"/>
      <c r="H217" s="47"/>
      <c r="I217" s="47"/>
      <c r="J217" s="47"/>
      <c r="K217" s="47"/>
    </row>
    <row r="218" spans="4:11">
      <c r="D218" s="47"/>
      <c r="E218" s="47"/>
      <c r="H218" s="47"/>
      <c r="I218" s="47"/>
      <c r="J218" s="47"/>
      <c r="K218" s="47"/>
    </row>
    <row r="219" spans="4:11">
      <c r="D219" s="47"/>
      <c r="E219" s="47"/>
      <c r="H219" s="47"/>
      <c r="I219" s="47"/>
      <c r="J219" s="47"/>
      <c r="K219" s="47"/>
    </row>
    <row r="220" spans="4:11">
      <c r="D220" s="47"/>
      <c r="E220" s="47"/>
      <c r="H220" s="47"/>
      <c r="I220" s="47"/>
      <c r="J220" s="47"/>
      <c r="K220" s="47"/>
    </row>
    <row r="221" spans="4:11">
      <c r="D221" s="47"/>
      <c r="E221" s="47"/>
      <c r="H221" s="47"/>
      <c r="I221" s="47"/>
      <c r="J221" s="47"/>
      <c r="K221" s="47"/>
    </row>
    <row r="222" spans="4:11">
      <c r="D222" s="47"/>
      <c r="E222" s="47"/>
      <c r="H222" s="47"/>
      <c r="I222" s="47"/>
      <c r="J222" s="47"/>
      <c r="K222" s="47"/>
    </row>
    <row r="223" spans="4:11">
      <c r="D223" s="47"/>
      <c r="E223" s="47"/>
      <c r="H223" s="47"/>
      <c r="I223" s="47"/>
      <c r="J223" s="47"/>
      <c r="K223" s="47"/>
    </row>
    <row r="224" spans="4:11">
      <c r="D224" s="47"/>
      <c r="E224" s="47"/>
      <c r="H224" s="47"/>
      <c r="I224" s="47"/>
      <c r="J224" s="47"/>
      <c r="K224" s="47"/>
    </row>
    <row r="225" spans="4:11">
      <c r="D225" s="47"/>
      <c r="E225" s="47"/>
      <c r="H225" s="47"/>
      <c r="I225" s="47"/>
      <c r="J225" s="47"/>
      <c r="K225" s="47"/>
    </row>
    <row r="226" spans="4:11">
      <c r="D226" s="47"/>
      <c r="E226" s="47"/>
      <c r="H226" s="47"/>
      <c r="I226" s="47"/>
      <c r="J226" s="47"/>
      <c r="K226" s="47"/>
    </row>
    <row r="227" spans="4:11">
      <c r="D227" s="47"/>
      <c r="E227" s="47"/>
      <c r="H227" s="47"/>
      <c r="I227" s="47"/>
      <c r="J227" s="47"/>
      <c r="K227" s="47"/>
    </row>
  </sheetData>
  <mergeCells count="21">
    <mergeCell ref="B198:B201"/>
    <mergeCell ref="B174:B185"/>
    <mergeCell ref="B150:B161"/>
    <mergeCell ref="B138:B149"/>
    <mergeCell ref="B126:B137"/>
    <mergeCell ref="B186:B197"/>
    <mergeCell ref="B114:B125"/>
    <mergeCell ref="B162:B173"/>
    <mergeCell ref="J4:K4"/>
    <mergeCell ref="D4:G4"/>
    <mergeCell ref="B42:B53"/>
    <mergeCell ref="B30:B41"/>
    <mergeCell ref="B102:B113"/>
    <mergeCell ref="B90:B101"/>
    <mergeCell ref="B78:B89"/>
    <mergeCell ref="B66:B77"/>
    <mergeCell ref="B54:B65"/>
    <mergeCell ref="B18:B29"/>
    <mergeCell ref="B6:B17"/>
    <mergeCell ref="B4:C4"/>
    <mergeCell ref="H4:I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96"/>
  <sheetViews>
    <sheetView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B56" sqref="B56:D75"/>
    </sheetView>
  </sheetViews>
  <sheetFormatPr defaultRowHeight="12.75"/>
  <cols>
    <col min="1" max="1" width="13.85546875" style="54" customWidth="1"/>
    <col min="2" max="2" width="11.7109375" style="54" customWidth="1"/>
    <col min="3" max="4" width="9.85546875" style="54" customWidth="1"/>
    <col min="5" max="5" width="11.140625" style="54" customWidth="1"/>
    <col min="6" max="7" width="9.85546875" style="54" customWidth="1"/>
    <col min="8" max="8" width="12.140625" style="54" customWidth="1"/>
    <col min="9" max="256" width="9.140625" style="54"/>
    <col min="257" max="257" width="13.85546875" style="54" customWidth="1"/>
    <col min="258" max="258" width="10.28515625" style="54" customWidth="1"/>
    <col min="259" max="259" width="12" style="54" customWidth="1"/>
    <col min="260" max="260" width="10.140625" style="54" bestFit="1" customWidth="1"/>
    <col min="261" max="261" width="9" style="54" bestFit="1" customWidth="1"/>
    <col min="262" max="263" width="8.5703125" style="54" bestFit="1" customWidth="1"/>
    <col min="264" max="264" width="8.85546875" style="54" bestFit="1" customWidth="1"/>
    <col min="265" max="512" width="9.140625" style="54"/>
    <col min="513" max="513" width="13.85546875" style="54" customWidth="1"/>
    <col min="514" max="514" width="10.28515625" style="54" customWidth="1"/>
    <col min="515" max="515" width="12" style="54" customWidth="1"/>
    <col min="516" max="516" width="10.140625" style="54" bestFit="1" customWidth="1"/>
    <col min="517" max="517" width="9" style="54" bestFit="1" customWidth="1"/>
    <col min="518" max="519" width="8.5703125" style="54" bestFit="1" customWidth="1"/>
    <col min="520" max="520" width="8.85546875" style="54" bestFit="1" customWidth="1"/>
    <col min="521" max="768" width="9.140625" style="54"/>
    <col min="769" max="769" width="13.85546875" style="54" customWidth="1"/>
    <col min="770" max="770" width="10.28515625" style="54" customWidth="1"/>
    <col min="771" max="771" width="12" style="54" customWidth="1"/>
    <col min="772" max="772" width="10.140625" style="54" bestFit="1" customWidth="1"/>
    <col min="773" max="773" width="9" style="54" bestFit="1" customWidth="1"/>
    <col min="774" max="775" width="8.5703125" style="54" bestFit="1" customWidth="1"/>
    <col min="776" max="776" width="8.85546875" style="54" bestFit="1" customWidth="1"/>
    <col min="777" max="1024" width="9.140625" style="54"/>
    <col min="1025" max="1025" width="13.85546875" style="54" customWidth="1"/>
    <col min="1026" max="1026" width="10.28515625" style="54" customWidth="1"/>
    <col min="1027" max="1027" width="12" style="54" customWidth="1"/>
    <col min="1028" max="1028" width="10.140625" style="54" bestFit="1" customWidth="1"/>
    <col min="1029" max="1029" width="9" style="54" bestFit="1" customWidth="1"/>
    <col min="1030" max="1031" width="8.5703125" style="54" bestFit="1" customWidth="1"/>
    <col min="1032" max="1032" width="8.85546875" style="54" bestFit="1" customWidth="1"/>
    <col min="1033" max="1280" width="9.140625" style="54"/>
    <col min="1281" max="1281" width="13.85546875" style="54" customWidth="1"/>
    <col min="1282" max="1282" width="10.28515625" style="54" customWidth="1"/>
    <col min="1283" max="1283" width="12" style="54" customWidth="1"/>
    <col min="1284" max="1284" width="10.140625" style="54" bestFit="1" customWidth="1"/>
    <col min="1285" max="1285" width="9" style="54" bestFit="1" customWidth="1"/>
    <col min="1286" max="1287" width="8.5703125" style="54" bestFit="1" customWidth="1"/>
    <col min="1288" max="1288" width="8.85546875" style="54" bestFit="1" customWidth="1"/>
    <col min="1289" max="1536" width="9.140625" style="54"/>
    <col min="1537" max="1537" width="13.85546875" style="54" customWidth="1"/>
    <col min="1538" max="1538" width="10.28515625" style="54" customWidth="1"/>
    <col min="1539" max="1539" width="12" style="54" customWidth="1"/>
    <col min="1540" max="1540" width="10.140625" style="54" bestFit="1" customWidth="1"/>
    <col min="1541" max="1541" width="9" style="54" bestFit="1" customWidth="1"/>
    <col min="1542" max="1543" width="8.5703125" style="54" bestFit="1" customWidth="1"/>
    <col min="1544" max="1544" width="8.85546875" style="54" bestFit="1" customWidth="1"/>
    <col min="1545" max="1792" width="9.140625" style="54"/>
    <col min="1793" max="1793" width="13.85546875" style="54" customWidth="1"/>
    <col min="1794" max="1794" width="10.28515625" style="54" customWidth="1"/>
    <col min="1795" max="1795" width="12" style="54" customWidth="1"/>
    <col min="1796" max="1796" width="10.140625" style="54" bestFit="1" customWidth="1"/>
    <col min="1797" max="1797" width="9" style="54" bestFit="1" customWidth="1"/>
    <col min="1798" max="1799" width="8.5703125" style="54" bestFit="1" customWidth="1"/>
    <col min="1800" max="1800" width="8.85546875" style="54" bestFit="1" customWidth="1"/>
    <col min="1801" max="2048" width="9.140625" style="54"/>
    <col min="2049" max="2049" width="13.85546875" style="54" customWidth="1"/>
    <col min="2050" max="2050" width="10.28515625" style="54" customWidth="1"/>
    <col min="2051" max="2051" width="12" style="54" customWidth="1"/>
    <col min="2052" max="2052" width="10.140625" style="54" bestFit="1" customWidth="1"/>
    <col min="2053" max="2053" width="9" style="54" bestFit="1" customWidth="1"/>
    <col min="2054" max="2055" width="8.5703125" style="54" bestFit="1" customWidth="1"/>
    <col min="2056" max="2056" width="8.85546875" style="54" bestFit="1" customWidth="1"/>
    <col min="2057" max="2304" width="9.140625" style="54"/>
    <col min="2305" max="2305" width="13.85546875" style="54" customWidth="1"/>
    <col min="2306" max="2306" width="10.28515625" style="54" customWidth="1"/>
    <col min="2307" max="2307" width="12" style="54" customWidth="1"/>
    <col min="2308" max="2308" width="10.140625" style="54" bestFit="1" customWidth="1"/>
    <col min="2309" max="2309" width="9" style="54" bestFit="1" customWidth="1"/>
    <col min="2310" max="2311" width="8.5703125" style="54" bestFit="1" customWidth="1"/>
    <col min="2312" max="2312" width="8.85546875" style="54" bestFit="1" customWidth="1"/>
    <col min="2313" max="2560" width="9.140625" style="54"/>
    <col min="2561" max="2561" width="13.85546875" style="54" customWidth="1"/>
    <col min="2562" max="2562" width="10.28515625" style="54" customWidth="1"/>
    <col min="2563" max="2563" width="12" style="54" customWidth="1"/>
    <col min="2564" max="2564" width="10.140625" style="54" bestFit="1" customWidth="1"/>
    <col min="2565" max="2565" width="9" style="54" bestFit="1" customWidth="1"/>
    <col min="2566" max="2567" width="8.5703125" style="54" bestFit="1" customWidth="1"/>
    <col min="2568" max="2568" width="8.85546875" style="54" bestFit="1" customWidth="1"/>
    <col min="2569" max="2816" width="9.140625" style="54"/>
    <col min="2817" max="2817" width="13.85546875" style="54" customWidth="1"/>
    <col min="2818" max="2818" width="10.28515625" style="54" customWidth="1"/>
    <col min="2819" max="2819" width="12" style="54" customWidth="1"/>
    <col min="2820" max="2820" width="10.140625" style="54" bestFit="1" customWidth="1"/>
    <col min="2821" max="2821" width="9" style="54" bestFit="1" customWidth="1"/>
    <col min="2822" max="2823" width="8.5703125" style="54" bestFit="1" customWidth="1"/>
    <col min="2824" max="2824" width="8.85546875" style="54" bestFit="1" customWidth="1"/>
    <col min="2825" max="3072" width="9.140625" style="54"/>
    <col min="3073" max="3073" width="13.85546875" style="54" customWidth="1"/>
    <col min="3074" max="3074" width="10.28515625" style="54" customWidth="1"/>
    <col min="3075" max="3075" width="12" style="54" customWidth="1"/>
    <col min="3076" max="3076" width="10.140625" style="54" bestFit="1" customWidth="1"/>
    <col min="3077" max="3077" width="9" style="54" bestFit="1" customWidth="1"/>
    <col min="3078" max="3079" width="8.5703125" style="54" bestFit="1" customWidth="1"/>
    <col min="3080" max="3080" width="8.85546875" style="54" bestFit="1" customWidth="1"/>
    <col min="3081" max="3328" width="9.140625" style="54"/>
    <col min="3329" max="3329" width="13.85546875" style="54" customWidth="1"/>
    <col min="3330" max="3330" width="10.28515625" style="54" customWidth="1"/>
    <col min="3331" max="3331" width="12" style="54" customWidth="1"/>
    <col min="3332" max="3332" width="10.140625" style="54" bestFit="1" customWidth="1"/>
    <col min="3333" max="3333" width="9" style="54" bestFit="1" customWidth="1"/>
    <col min="3334" max="3335" width="8.5703125" style="54" bestFit="1" customWidth="1"/>
    <col min="3336" max="3336" width="8.85546875" style="54" bestFit="1" customWidth="1"/>
    <col min="3337" max="3584" width="9.140625" style="54"/>
    <col min="3585" max="3585" width="13.85546875" style="54" customWidth="1"/>
    <col min="3586" max="3586" width="10.28515625" style="54" customWidth="1"/>
    <col min="3587" max="3587" width="12" style="54" customWidth="1"/>
    <col min="3588" max="3588" width="10.140625" style="54" bestFit="1" customWidth="1"/>
    <col min="3589" max="3589" width="9" style="54" bestFit="1" customWidth="1"/>
    <col min="3590" max="3591" width="8.5703125" style="54" bestFit="1" customWidth="1"/>
    <col min="3592" max="3592" width="8.85546875" style="54" bestFit="1" customWidth="1"/>
    <col min="3593" max="3840" width="9.140625" style="54"/>
    <col min="3841" max="3841" width="13.85546875" style="54" customWidth="1"/>
    <col min="3842" max="3842" width="10.28515625" style="54" customWidth="1"/>
    <col min="3843" max="3843" width="12" style="54" customWidth="1"/>
    <col min="3844" max="3844" width="10.140625" style="54" bestFit="1" customWidth="1"/>
    <col min="3845" max="3845" width="9" style="54" bestFit="1" customWidth="1"/>
    <col min="3846" max="3847" width="8.5703125" style="54" bestFit="1" customWidth="1"/>
    <col min="3848" max="3848" width="8.85546875" style="54" bestFit="1" customWidth="1"/>
    <col min="3849" max="4096" width="9.140625" style="54"/>
    <col min="4097" max="4097" width="13.85546875" style="54" customWidth="1"/>
    <col min="4098" max="4098" width="10.28515625" style="54" customWidth="1"/>
    <col min="4099" max="4099" width="12" style="54" customWidth="1"/>
    <col min="4100" max="4100" width="10.140625" style="54" bestFit="1" customWidth="1"/>
    <col min="4101" max="4101" width="9" style="54" bestFit="1" customWidth="1"/>
    <col min="4102" max="4103" width="8.5703125" style="54" bestFit="1" customWidth="1"/>
    <col min="4104" max="4104" width="8.85546875" style="54" bestFit="1" customWidth="1"/>
    <col min="4105" max="4352" width="9.140625" style="54"/>
    <col min="4353" max="4353" width="13.85546875" style="54" customWidth="1"/>
    <col min="4354" max="4354" width="10.28515625" style="54" customWidth="1"/>
    <col min="4355" max="4355" width="12" style="54" customWidth="1"/>
    <col min="4356" max="4356" width="10.140625" style="54" bestFit="1" customWidth="1"/>
    <col min="4357" max="4357" width="9" style="54" bestFit="1" customWidth="1"/>
    <col min="4358" max="4359" width="8.5703125" style="54" bestFit="1" customWidth="1"/>
    <col min="4360" max="4360" width="8.85546875" style="54" bestFit="1" customWidth="1"/>
    <col min="4361" max="4608" width="9.140625" style="54"/>
    <col min="4609" max="4609" width="13.85546875" style="54" customWidth="1"/>
    <col min="4610" max="4610" width="10.28515625" style="54" customWidth="1"/>
    <col min="4611" max="4611" width="12" style="54" customWidth="1"/>
    <col min="4612" max="4612" width="10.140625" style="54" bestFit="1" customWidth="1"/>
    <col min="4613" max="4613" width="9" style="54" bestFit="1" customWidth="1"/>
    <col min="4614" max="4615" width="8.5703125" style="54" bestFit="1" customWidth="1"/>
    <col min="4616" max="4616" width="8.85546875" style="54" bestFit="1" customWidth="1"/>
    <col min="4617" max="4864" width="9.140625" style="54"/>
    <col min="4865" max="4865" width="13.85546875" style="54" customWidth="1"/>
    <col min="4866" max="4866" width="10.28515625" style="54" customWidth="1"/>
    <col min="4867" max="4867" width="12" style="54" customWidth="1"/>
    <col min="4868" max="4868" width="10.140625" style="54" bestFit="1" customWidth="1"/>
    <col min="4869" max="4869" width="9" style="54" bestFit="1" customWidth="1"/>
    <col min="4870" max="4871" width="8.5703125" style="54" bestFit="1" customWidth="1"/>
    <col min="4872" max="4872" width="8.85546875" style="54" bestFit="1" customWidth="1"/>
    <col min="4873" max="5120" width="9.140625" style="54"/>
    <col min="5121" max="5121" width="13.85546875" style="54" customWidth="1"/>
    <col min="5122" max="5122" width="10.28515625" style="54" customWidth="1"/>
    <col min="5123" max="5123" width="12" style="54" customWidth="1"/>
    <col min="5124" max="5124" width="10.140625" style="54" bestFit="1" customWidth="1"/>
    <col min="5125" max="5125" width="9" style="54" bestFit="1" customWidth="1"/>
    <col min="5126" max="5127" width="8.5703125" style="54" bestFit="1" customWidth="1"/>
    <col min="5128" max="5128" width="8.85546875" style="54" bestFit="1" customWidth="1"/>
    <col min="5129" max="5376" width="9.140625" style="54"/>
    <col min="5377" max="5377" width="13.85546875" style="54" customWidth="1"/>
    <col min="5378" max="5378" width="10.28515625" style="54" customWidth="1"/>
    <col min="5379" max="5379" width="12" style="54" customWidth="1"/>
    <col min="5380" max="5380" width="10.140625" style="54" bestFit="1" customWidth="1"/>
    <col min="5381" max="5381" width="9" style="54" bestFit="1" customWidth="1"/>
    <col min="5382" max="5383" width="8.5703125" style="54" bestFit="1" customWidth="1"/>
    <col min="5384" max="5384" width="8.85546875" style="54" bestFit="1" customWidth="1"/>
    <col min="5385" max="5632" width="9.140625" style="54"/>
    <col min="5633" max="5633" width="13.85546875" style="54" customWidth="1"/>
    <col min="5634" max="5634" width="10.28515625" style="54" customWidth="1"/>
    <col min="5635" max="5635" width="12" style="54" customWidth="1"/>
    <col min="5636" max="5636" width="10.140625" style="54" bestFit="1" customWidth="1"/>
    <col min="5637" max="5637" width="9" style="54" bestFit="1" customWidth="1"/>
    <col min="5638" max="5639" width="8.5703125" style="54" bestFit="1" customWidth="1"/>
    <col min="5640" max="5640" width="8.85546875" style="54" bestFit="1" customWidth="1"/>
    <col min="5641" max="5888" width="9.140625" style="54"/>
    <col min="5889" max="5889" width="13.85546875" style="54" customWidth="1"/>
    <col min="5890" max="5890" width="10.28515625" style="54" customWidth="1"/>
    <col min="5891" max="5891" width="12" style="54" customWidth="1"/>
    <col min="5892" max="5892" width="10.140625" style="54" bestFit="1" customWidth="1"/>
    <col min="5893" max="5893" width="9" style="54" bestFit="1" customWidth="1"/>
    <col min="5894" max="5895" width="8.5703125" style="54" bestFit="1" customWidth="1"/>
    <col min="5896" max="5896" width="8.85546875" style="54" bestFit="1" customWidth="1"/>
    <col min="5897" max="6144" width="9.140625" style="54"/>
    <col min="6145" max="6145" width="13.85546875" style="54" customWidth="1"/>
    <col min="6146" max="6146" width="10.28515625" style="54" customWidth="1"/>
    <col min="6147" max="6147" width="12" style="54" customWidth="1"/>
    <col min="6148" max="6148" width="10.140625" style="54" bestFit="1" customWidth="1"/>
    <col min="6149" max="6149" width="9" style="54" bestFit="1" customWidth="1"/>
    <col min="6150" max="6151" width="8.5703125" style="54" bestFit="1" customWidth="1"/>
    <col min="6152" max="6152" width="8.85546875" style="54" bestFit="1" customWidth="1"/>
    <col min="6153" max="6400" width="9.140625" style="54"/>
    <col min="6401" max="6401" width="13.85546875" style="54" customWidth="1"/>
    <col min="6402" max="6402" width="10.28515625" style="54" customWidth="1"/>
    <col min="6403" max="6403" width="12" style="54" customWidth="1"/>
    <col min="6404" max="6404" width="10.140625" style="54" bestFit="1" customWidth="1"/>
    <col min="6405" max="6405" width="9" style="54" bestFit="1" customWidth="1"/>
    <col min="6406" max="6407" width="8.5703125" style="54" bestFit="1" customWidth="1"/>
    <col min="6408" max="6408" width="8.85546875" style="54" bestFit="1" customWidth="1"/>
    <col min="6409" max="6656" width="9.140625" style="54"/>
    <col min="6657" max="6657" width="13.85546875" style="54" customWidth="1"/>
    <col min="6658" max="6658" width="10.28515625" style="54" customWidth="1"/>
    <col min="6659" max="6659" width="12" style="54" customWidth="1"/>
    <col min="6660" max="6660" width="10.140625" style="54" bestFit="1" customWidth="1"/>
    <col min="6661" max="6661" width="9" style="54" bestFit="1" customWidth="1"/>
    <col min="6662" max="6663" width="8.5703125" style="54" bestFit="1" customWidth="1"/>
    <col min="6664" max="6664" width="8.85546875" style="54" bestFit="1" customWidth="1"/>
    <col min="6665" max="6912" width="9.140625" style="54"/>
    <col min="6913" max="6913" width="13.85546875" style="54" customWidth="1"/>
    <col min="6914" max="6914" width="10.28515625" style="54" customWidth="1"/>
    <col min="6915" max="6915" width="12" style="54" customWidth="1"/>
    <col min="6916" max="6916" width="10.140625" style="54" bestFit="1" customWidth="1"/>
    <col min="6917" max="6917" width="9" style="54" bestFit="1" customWidth="1"/>
    <col min="6918" max="6919" width="8.5703125" style="54" bestFit="1" customWidth="1"/>
    <col min="6920" max="6920" width="8.85546875" style="54" bestFit="1" customWidth="1"/>
    <col min="6921" max="7168" width="9.140625" style="54"/>
    <col min="7169" max="7169" width="13.85546875" style="54" customWidth="1"/>
    <col min="7170" max="7170" width="10.28515625" style="54" customWidth="1"/>
    <col min="7171" max="7171" width="12" style="54" customWidth="1"/>
    <col min="7172" max="7172" width="10.140625" style="54" bestFit="1" customWidth="1"/>
    <col min="7173" max="7173" width="9" style="54" bestFit="1" customWidth="1"/>
    <col min="7174" max="7175" width="8.5703125" style="54" bestFit="1" customWidth="1"/>
    <col min="7176" max="7176" width="8.85546875" style="54" bestFit="1" customWidth="1"/>
    <col min="7177" max="7424" width="9.140625" style="54"/>
    <col min="7425" max="7425" width="13.85546875" style="54" customWidth="1"/>
    <col min="7426" max="7426" width="10.28515625" style="54" customWidth="1"/>
    <col min="7427" max="7427" width="12" style="54" customWidth="1"/>
    <col min="7428" max="7428" width="10.140625" style="54" bestFit="1" customWidth="1"/>
    <col min="7429" max="7429" width="9" style="54" bestFit="1" customWidth="1"/>
    <col min="7430" max="7431" width="8.5703125" style="54" bestFit="1" customWidth="1"/>
    <col min="7432" max="7432" width="8.85546875" style="54" bestFit="1" customWidth="1"/>
    <col min="7433" max="7680" width="9.140625" style="54"/>
    <col min="7681" max="7681" width="13.85546875" style="54" customWidth="1"/>
    <col min="7682" max="7682" width="10.28515625" style="54" customWidth="1"/>
    <col min="7683" max="7683" width="12" style="54" customWidth="1"/>
    <col min="7684" max="7684" width="10.140625" style="54" bestFit="1" customWidth="1"/>
    <col min="7685" max="7685" width="9" style="54" bestFit="1" customWidth="1"/>
    <col min="7686" max="7687" width="8.5703125" style="54" bestFit="1" customWidth="1"/>
    <col min="7688" max="7688" width="8.85546875" style="54" bestFit="1" customWidth="1"/>
    <col min="7689" max="7936" width="9.140625" style="54"/>
    <col min="7937" max="7937" width="13.85546875" style="54" customWidth="1"/>
    <col min="7938" max="7938" width="10.28515625" style="54" customWidth="1"/>
    <col min="7939" max="7939" width="12" style="54" customWidth="1"/>
    <col min="7940" max="7940" width="10.140625" style="54" bestFit="1" customWidth="1"/>
    <col min="7941" max="7941" width="9" style="54" bestFit="1" customWidth="1"/>
    <col min="7942" max="7943" width="8.5703125" style="54" bestFit="1" customWidth="1"/>
    <col min="7944" max="7944" width="8.85546875" style="54" bestFit="1" customWidth="1"/>
    <col min="7945" max="8192" width="9.140625" style="54"/>
    <col min="8193" max="8193" width="13.85546875" style="54" customWidth="1"/>
    <col min="8194" max="8194" width="10.28515625" style="54" customWidth="1"/>
    <col min="8195" max="8195" width="12" style="54" customWidth="1"/>
    <col min="8196" max="8196" width="10.140625" style="54" bestFit="1" customWidth="1"/>
    <col min="8197" max="8197" width="9" style="54" bestFit="1" customWidth="1"/>
    <col min="8198" max="8199" width="8.5703125" style="54" bestFit="1" customWidth="1"/>
    <col min="8200" max="8200" width="8.85546875" style="54" bestFit="1" customWidth="1"/>
    <col min="8201" max="8448" width="9.140625" style="54"/>
    <col min="8449" max="8449" width="13.85546875" style="54" customWidth="1"/>
    <col min="8450" max="8450" width="10.28515625" style="54" customWidth="1"/>
    <col min="8451" max="8451" width="12" style="54" customWidth="1"/>
    <col min="8452" max="8452" width="10.140625" style="54" bestFit="1" customWidth="1"/>
    <col min="8453" max="8453" width="9" style="54" bestFit="1" customWidth="1"/>
    <col min="8454" max="8455" width="8.5703125" style="54" bestFit="1" customWidth="1"/>
    <col min="8456" max="8456" width="8.85546875" style="54" bestFit="1" customWidth="1"/>
    <col min="8457" max="8704" width="9.140625" style="54"/>
    <col min="8705" max="8705" width="13.85546875" style="54" customWidth="1"/>
    <col min="8706" max="8706" width="10.28515625" style="54" customWidth="1"/>
    <col min="8707" max="8707" width="12" style="54" customWidth="1"/>
    <col min="8708" max="8708" width="10.140625" style="54" bestFit="1" customWidth="1"/>
    <col min="8709" max="8709" width="9" style="54" bestFit="1" customWidth="1"/>
    <col min="8710" max="8711" width="8.5703125" style="54" bestFit="1" customWidth="1"/>
    <col min="8712" max="8712" width="8.85546875" style="54" bestFit="1" customWidth="1"/>
    <col min="8713" max="8960" width="9.140625" style="54"/>
    <col min="8961" max="8961" width="13.85546875" style="54" customWidth="1"/>
    <col min="8962" max="8962" width="10.28515625" style="54" customWidth="1"/>
    <col min="8963" max="8963" width="12" style="54" customWidth="1"/>
    <col min="8964" max="8964" width="10.140625" style="54" bestFit="1" customWidth="1"/>
    <col min="8965" max="8965" width="9" style="54" bestFit="1" customWidth="1"/>
    <col min="8966" max="8967" width="8.5703125" style="54" bestFit="1" customWidth="1"/>
    <col min="8968" max="8968" width="8.85546875" style="54" bestFit="1" customWidth="1"/>
    <col min="8969" max="9216" width="9.140625" style="54"/>
    <col min="9217" max="9217" width="13.85546875" style="54" customWidth="1"/>
    <col min="9218" max="9218" width="10.28515625" style="54" customWidth="1"/>
    <col min="9219" max="9219" width="12" style="54" customWidth="1"/>
    <col min="9220" max="9220" width="10.140625" style="54" bestFit="1" customWidth="1"/>
    <col min="9221" max="9221" width="9" style="54" bestFit="1" customWidth="1"/>
    <col min="9222" max="9223" width="8.5703125" style="54" bestFit="1" customWidth="1"/>
    <col min="9224" max="9224" width="8.85546875" style="54" bestFit="1" customWidth="1"/>
    <col min="9225" max="9472" width="9.140625" style="54"/>
    <col min="9473" max="9473" width="13.85546875" style="54" customWidth="1"/>
    <col min="9474" max="9474" width="10.28515625" style="54" customWidth="1"/>
    <col min="9475" max="9475" width="12" style="54" customWidth="1"/>
    <col min="9476" max="9476" width="10.140625" style="54" bestFit="1" customWidth="1"/>
    <col min="9477" max="9477" width="9" style="54" bestFit="1" customWidth="1"/>
    <col min="9478" max="9479" width="8.5703125" style="54" bestFit="1" customWidth="1"/>
    <col min="9480" max="9480" width="8.85546875" style="54" bestFit="1" customWidth="1"/>
    <col min="9481" max="9728" width="9.140625" style="54"/>
    <col min="9729" max="9729" width="13.85546875" style="54" customWidth="1"/>
    <col min="9730" max="9730" width="10.28515625" style="54" customWidth="1"/>
    <col min="9731" max="9731" width="12" style="54" customWidth="1"/>
    <col min="9732" max="9732" width="10.140625" style="54" bestFit="1" customWidth="1"/>
    <col min="9733" max="9733" width="9" style="54" bestFit="1" customWidth="1"/>
    <col min="9734" max="9735" width="8.5703125" style="54" bestFit="1" customWidth="1"/>
    <col min="9736" max="9736" width="8.85546875" style="54" bestFit="1" customWidth="1"/>
    <col min="9737" max="9984" width="9.140625" style="54"/>
    <col min="9985" max="9985" width="13.85546875" style="54" customWidth="1"/>
    <col min="9986" max="9986" width="10.28515625" style="54" customWidth="1"/>
    <col min="9987" max="9987" width="12" style="54" customWidth="1"/>
    <col min="9988" max="9988" width="10.140625" style="54" bestFit="1" customWidth="1"/>
    <col min="9989" max="9989" width="9" style="54" bestFit="1" customWidth="1"/>
    <col min="9990" max="9991" width="8.5703125" style="54" bestFit="1" customWidth="1"/>
    <col min="9992" max="9992" width="8.85546875" style="54" bestFit="1" customWidth="1"/>
    <col min="9993" max="10240" width="9.140625" style="54"/>
    <col min="10241" max="10241" width="13.85546875" style="54" customWidth="1"/>
    <col min="10242" max="10242" width="10.28515625" style="54" customWidth="1"/>
    <col min="10243" max="10243" width="12" style="54" customWidth="1"/>
    <col min="10244" max="10244" width="10.140625" style="54" bestFit="1" customWidth="1"/>
    <col min="10245" max="10245" width="9" style="54" bestFit="1" customWidth="1"/>
    <col min="10246" max="10247" width="8.5703125" style="54" bestFit="1" customWidth="1"/>
    <col min="10248" max="10248" width="8.85546875" style="54" bestFit="1" customWidth="1"/>
    <col min="10249" max="10496" width="9.140625" style="54"/>
    <col min="10497" max="10497" width="13.85546875" style="54" customWidth="1"/>
    <col min="10498" max="10498" width="10.28515625" style="54" customWidth="1"/>
    <col min="10499" max="10499" width="12" style="54" customWidth="1"/>
    <col min="10500" max="10500" width="10.140625" style="54" bestFit="1" customWidth="1"/>
    <col min="10501" max="10501" width="9" style="54" bestFit="1" customWidth="1"/>
    <col min="10502" max="10503" width="8.5703125" style="54" bestFit="1" customWidth="1"/>
    <col min="10504" max="10504" width="8.85546875" style="54" bestFit="1" customWidth="1"/>
    <col min="10505" max="10752" width="9.140625" style="54"/>
    <col min="10753" max="10753" width="13.85546875" style="54" customWidth="1"/>
    <col min="10754" max="10754" width="10.28515625" style="54" customWidth="1"/>
    <col min="10755" max="10755" width="12" style="54" customWidth="1"/>
    <col min="10756" max="10756" width="10.140625" style="54" bestFit="1" customWidth="1"/>
    <col min="10757" max="10757" width="9" style="54" bestFit="1" customWidth="1"/>
    <col min="10758" max="10759" width="8.5703125" style="54" bestFit="1" customWidth="1"/>
    <col min="10760" max="10760" width="8.85546875" style="54" bestFit="1" customWidth="1"/>
    <col min="10761" max="11008" width="9.140625" style="54"/>
    <col min="11009" max="11009" width="13.85546875" style="54" customWidth="1"/>
    <col min="11010" max="11010" width="10.28515625" style="54" customWidth="1"/>
    <col min="11011" max="11011" width="12" style="54" customWidth="1"/>
    <col min="11012" max="11012" width="10.140625" style="54" bestFit="1" customWidth="1"/>
    <col min="11013" max="11013" width="9" style="54" bestFit="1" customWidth="1"/>
    <col min="11014" max="11015" width="8.5703125" style="54" bestFit="1" customWidth="1"/>
    <col min="11016" max="11016" width="8.85546875" style="54" bestFit="1" customWidth="1"/>
    <col min="11017" max="11264" width="9.140625" style="54"/>
    <col min="11265" max="11265" width="13.85546875" style="54" customWidth="1"/>
    <col min="11266" max="11266" width="10.28515625" style="54" customWidth="1"/>
    <col min="11267" max="11267" width="12" style="54" customWidth="1"/>
    <col min="11268" max="11268" width="10.140625" style="54" bestFit="1" customWidth="1"/>
    <col min="11269" max="11269" width="9" style="54" bestFit="1" customWidth="1"/>
    <col min="11270" max="11271" width="8.5703125" style="54" bestFit="1" customWidth="1"/>
    <col min="11272" max="11272" width="8.85546875" style="54" bestFit="1" customWidth="1"/>
    <col min="11273" max="11520" width="9.140625" style="54"/>
    <col min="11521" max="11521" width="13.85546875" style="54" customWidth="1"/>
    <col min="11522" max="11522" width="10.28515625" style="54" customWidth="1"/>
    <col min="11523" max="11523" width="12" style="54" customWidth="1"/>
    <col min="11524" max="11524" width="10.140625" style="54" bestFit="1" customWidth="1"/>
    <col min="11525" max="11525" width="9" style="54" bestFit="1" customWidth="1"/>
    <col min="11526" max="11527" width="8.5703125" style="54" bestFit="1" customWidth="1"/>
    <col min="11528" max="11528" width="8.85546875" style="54" bestFit="1" customWidth="1"/>
    <col min="11529" max="11776" width="9.140625" style="54"/>
    <col min="11777" max="11777" width="13.85546875" style="54" customWidth="1"/>
    <col min="11778" max="11778" width="10.28515625" style="54" customWidth="1"/>
    <col min="11779" max="11779" width="12" style="54" customWidth="1"/>
    <col min="11780" max="11780" width="10.140625" style="54" bestFit="1" customWidth="1"/>
    <col min="11781" max="11781" width="9" style="54" bestFit="1" customWidth="1"/>
    <col min="11782" max="11783" width="8.5703125" style="54" bestFit="1" customWidth="1"/>
    <col min="11784" max="11784" width="8.85546875" style="54" bestFit="1" customWidth="1"/>
    <col min="11785" max="12032" width="9.140625" style="54"/>
    <col min="12033" max="12033" width="13.85546875" style="54" customWidth="1"/>
    <col min="12034" max="12034" width="10.28515625" style="54" customWidth="1"/>
    <col min="12035" max="12035" width="12" style="54" customWidth="1"/>
    <col min="12036" max="12036" width="10.140625" style="54" bestFit="1" customWidth="1"/>
    <col min="12037" max="12037" width="9" style="54" bestFit="1" customWidth="1"/>
    <col min="12038" max="12039" width="8.5703125" style="54" bestFit="1" customWidth="1"/>
    <col min="12040" max="12040" width="8.85546875" style="54" bestFit="1" customWidth="1"/>
    <col min="12041" max="12288" width="9.140625" style="54"/>
    <col min="12289" max="12289" width="13.85546875" style="54" customWidth="1"/>
    <col min="12290" max="12290" width="10.28515625" style="54" customWidth="1"/>
    <col min="12291" max="12291" width="12" style="54" customWidth="1"/>
    <col min="12292" max="12292" width="10.140625" style="54" bestFit="1" customWidth="1"/>
    <col min="12293" max="12293" width="9" style="54" bestFit="1" customWidth="1"/>
    <col min="12294" max="12295" width="8.5703125" style="54" bestFit="1" customWidth="1"/>
    <col min="12296" max="12296" width="8.85546875" style="54" bestFit="1" customWidth="1"/>
    <col min="12297" max="12544" width="9.140625" style="54"/>
    <col min="12545" max="12545" width="13.85546875" style="54" customWidth="1"/>
    <col min="12546" max="12546" width="10.28515625" style="54" customWidth="1"/>
    <col min="12547" max="12547" width="12" style="54" customWidth="1"/>
    <col min="12548" max="12548" width="10.140625" style="54" bestFit="1" customWidth="1"/>
    <col min="12549" max="12549" width="9" style="54" bestFit="1" customWidth="1"/>
    <col min="12550" max="12551" width="8.5703125" style="54" bestFit="1" customWidth="1"/>
    <col min="12552" max="12552" width="8.85546875" style="54" bestFit="1" customWidth="1"/>
    <col min="12553" max="12800" width="9.140625" style="54"/>
    <col min="12801" max="12801" width="13.85546875" style="54" customWidth="1"/>
    <col min="12802" max="12802" width="10.28515625" style="54" customWidth="1"/>
    <col min="12803" max="12803" width="12" style="54" customWidth="1"/>
    <col min="12804" max="12804" width="10.140625" style="54" bestFit="1" customWidth="1"/>
    <col min="12805" max="12805" width="9" style="54" bestFit="1" customWidth="1"/>
    <col min="12806" max="12807" width="8.5703125" style="54" bestFit="1" customWidth="1"/>
    <col min="12808" max="12808" width="8.85546875" style="54" bestFit="1" customWidth="1"/>
    <col min="12809" max="13056" width="9.140625" style="54"/>
    <col min="13057" max="13057" width="13.85546875" style="54" customWidth="1"/>
    <col min="13058" max="13058" width="10.28515625" style="54" customWidth="1"/>
    <col min="13059" max="13059" width="12" style="54" customWidth="1"/>
    <col min="13060" max="13060" width="10.140625" style="54" bestFit="1" customWidth="1"/>
    <col min="13061" max="13061" width="9" style="54" bestFit="1" customWidth="1"/>
    <col min="13062" max="13063" width="8.5703125" style="54" bestFit="1" customWidth="1"/>
    <col min="13064" max="13064" width="8.85546875" style="54" bestFit="1" customWidth="1"/>
    <col min="13065" max="13312" width="9.140625" style="54"/>
    <col min="13313" max="13313" width="13.85546875" style="54" customWidth="1"/>
    <col min="13314" max="13314" width="10.28515625" style="54" customWidth="1"/>
    <col min="13315" max="13315" width="12" style="54" customWidth="1"/>
    <col min="13316" max="13316" width="10.140625" style="54" bestFit="1" customWidth="1"/>
    <col min="13317" max="13317" width="9" style="54" bestFit="1" customWidth="1"/>
    <col min="13318" max="13319" width="8.5703125" style="54" bestFit="1" customWidth="1"/>
    <col min="13320" max="13320" width="8.85546875" style="54" bestFit="1" customWidth="1"/>
    <col min="13321" max="13568" width="9.140625" style="54"/>
    <col min="13569" max="13569" width="13.85546875" style="54" customWidth="1"/>
    <col min="13570" max="13570" width="10.28515625" style="54" customWidth="1"/>
    <col min="13571" max="13571" width="12" style="54" customWidth="1"/>
    <col min="13572" max="13572" width="10.140625" style="54" bestFit="1" customWidth="1"/>
    <col min="13573" max="13573" width="9" style="54" bestFit="1" customWidth="1"/>
    <col min="13574" max="13575" width="8.5703125" style="54" bestFit="1" customWidth="1"/>
    <col min="13576" max="13576" width="8.85546875" style="54" bestFit="1" customWidth="1"/>
    <col min="13577" max="13824" width="9.140625" style="54"/>
    <col min="13825" max="13825" width="13.85546875" style="54" customWidth="1"/>
    <col min="13826" max="13826" width="10.28515625" style="54" customWidth="1"/>
    <col min="13827" max="13827" width="12" style="54" customWidth="1"/>
    <col min="13828" max="13828" width="10.140625" style="54" bestFit="1" customWidth="1"/>
    <col min="13829" max="13829" width="9" style="54" bestFit="1" customWidth="1"/>
    <col min="13830" max="13831" width="8.5703125" style="54" bestFit="1" customWidth="1"/>
    <col min="13832" max="13832" width="8.85546875" style="54" bestFit="1" customWidth="1"/>
    <col min="13833" max="14080" width="9.140625" style="54"/>
    <col min="14081" max="14081" width="13.85546875" style="54" customWidth="1"/>
    <col min="14082" max="14082" width="10.28515625" style="54" customWidth="1"/>
    <col min="14083" max="14083" width="12" style="54" customWidth="1"/>
    <col min="14084" max="14084" width="10.140625" style="54" bestFit="1" customWidth="1"/>
    <col min="14085" max="14085" width="9" style="54" bestFit="1" customWidth="1"/>
    <col min="14086" max="14087" width="8.5703125" style="54" bestFit="1" customWidth="1"/>
    <col min="14088" max="14088" width="8.85546875" style="54" bestFit="1" customWidth="1"/>
    <col min="14089" max="14336" width="9.140625" style="54"/>
    <col min="14337" max="14337" width="13.85546875" style="54" customWidth="1"/>
    <col min="14338" max="14338" width="10.28515625" style="54" customWidth="1"/>
    <col min="14339" max="14339" width="12" style="54" customWidth="1"/>
    <col min="14340" max="14340" width="10.140625" style="54" bestFit="1" customWidth="1"/>
    <col min="14341" max="14341" width="9" style="54" bestFit="1" customWidth="1"/>
    <col min="14342" max="14343" width="8.5703125" style="54" bestFit="1" customWidth="1"/>
    <col min="14344" max="14344" width="8.85546875" style="54" bestFit="1" customWidth="1"/>
    <col min="14345" max="14592" width="9.140625" style="54"/>
    <col min="14593" max="14593" width="13.85546875" style="54" customWidth="1"/>
    <col min="14594" max="14594" width="10.28515625" style="54" customWidth="1"/>
    <col min="14595" max="14595" width="12" style="54" customWidth="1"/>
    <col min="14596" max="14596" width="10.140625" style="54" bestFit="1" customWidth="1"/>
    <col min="14597" max="14597" width="9" style="54" bestFit="1" customWidth="1"/>
    <col min="14598" max="14599" width="8.5703125" style="54" bestFit="1" customWidth="1"/>
    <col min="14600" max="14600" width="8.85546875" style="54" bestFit="1" customWidth="1"/>
    <col min="14601" max="14848" width="9.140625" style="54"/>
    <col min="14849" max="14849" width="13.85546875" style="54" customWidth="1"/>
    <col min="14850" max="14850" width="10.28515625" style="54" customWidth="1"/>
    <col min="14851" max="14851" width="12" style="54" customWidth="1"/>
    <col min="14852" max="14852" width="10.140625" style="54" bestFit="1" customWidth="1"/>
    <col min="14853" max="14853" width="9" style="54" bestFit="1" customWidth="1"/>
    <col min="14854" max="14855" width="8.5703125" style="54" bestFit="1" customWidth="1"/>
    <col min="14856" max="14856" width="8.85546875" style="54" bestFit="1" customWidth="1"/>
    <col min="14857" max="15104" width="9.140625" style="54"/>
    <col min="15105" max="15105" width="13.85546875" style="54" customWidth="1"/>
    <col min="15106" max="15106" width="10.28515625" style="54" customWidth="1"/>
    <col min="15107" max="15107" width="12" style="54" customWidth="1"/>
    <col min="15108" max="15108" width="10.140625" style="54" bestFit="1" customWidth="1"/>
    <col min="15109" max="15109" width="9" style="54" bestFit="1" customWidth="1"/>
    <col min="15110" max="15111" width="8.5703125" style="54" bestFit="1" customWidth="1"/>
    <col min="15112" max="15112" width="8.85546875" style="54" bestFit="1" customWidth="1"/>
    <col min="15113" max="15360" width="9.140625" style="54"/>
    <col min="15361" max="15361" width="13.85546875" style="54" customWidth="1"/>
    <col min="15362" max="15362" width="10.28515625" style="54" customWidth="1"/>
    <col min="15363" max="15363" width="12" style="54" customWidth="1"/>
    <col min="15364" max="15364" width="10.140625" style="54" bestFit="1" customWidth="1"/>
    <col min="15365" max="15365" width="9" style="54" bestFit="1" customWidth="1"/>
    <col min="15366" max="15367" width="8.5703125" style="54" bestFit="1" customWidth="1"/>
    <col min="15368" max="15368" width="8.85546875" style="54" bestFit="1" customWidth="1"/>
    <col min="15369" max="15616" width="9.140625" style="54"/>
    <col min="15617" max="15617" width="13.85546875" style="54" customWidth="1"/>
    <col min="15618" max="15618" width="10.28515625" style="54" customWidth="1"/>
    <col min="15619" max="15619" width="12" style="54" customWidth="1"/>
    <col min="15620" max="15620" width="10.140625" style="54" bestFit="1" customWidth="1"/>
    <col min="15621" max="15621" width="9" style="54" bestFit="1" customWidth="1"/>
    <col min="15622" max="15623" width="8.5703125" style="54" bestFit="1" customWidth="1"/>
    <col min="15624" max="15624" width="8.85546875" style="54" bestFit="1" customWidth="1"/>
    <col min="15625" max="15872" width="9.140625" style="54"/>
    <col min="15873" max="15873" width="13.85546875" style="54" customWidth="1"/>
    <col min="15874" max="15874" width="10.28515625" style="54" customWidth="1"/>
    <col min="15875" max="15875" width="12" style="54" customWidth="1"/>
    <col min="15876" max="15876" width="10.140625" style="54" bestFit="1" customWidth="1"/>
    <col min="15877" max="15877" width="9" style="54" bestFit="1" customWidth="1"/>
    <col min="15878" max="15879" width="8.5703125" style="54" bestFit="1" customWidth="1"/>
    <col min="15880" max="15880" width="8.85546875" style="54" bestFit="1" customWidth="1"/>
    <col min="15881" max="16128" width="9.140625" style="54"/>
    <col min="16129" max="16129" width="13.85546875" style="54" customWidth="1"/>
    <col min="16130" max="16130" width="10.28515625" style="54" customWidth="1"/>
    <col min="16131" max="16131" width="12" style="54" customWidth="1"/>
    <col min="16132" max="16132" width="10.140625" style="54" bestFit="1" customWidth="1"/>
    <col min="16133" max="16133" width="9" style="54" bestFit="1" customWidth="1"/>
    <col min="16134" max="16135" width="8.5703125" style="54" bestFit="1" customWidth="1"/>
    <col min="16136" max="16136" width="8.85546875" style="54" bestFit="1" customWidth="1"/>
    <col min="16137" max="16384" width="9.140625" style="54"/>
  </cols>
  <sheetData>
    <row r="1" spans="1:8" ht="30.75" customHeight="1">
      <c r="A1" s="212" t="s">
        <v>42</v>
      </c>
      <c r="B1" s="212"/>
      <c r="C1" s="212"/>
      <c r="D1" s="212"/>
      <c r="E1" s="212"/>
      <c r="F1" s="212"/>
      <c r="G1" s="212"/>
      <c r="H1" s="212"/>
    </row>
    <row r="2" spans="1:8" ht="12.75" customHeight="1">
      <c r="A2" s="68"/>
      <c r="B2" s="69"/>
      <c r="C2" s="69"/>
      <c r="D2" s="69"/>
      <c r="E2" s="100"/>
      <c r="F2" s="100"/>
      <c r="G2" s="100"/>
      <c r="H2" s="100"/>
    </row>
    <row r="3" spans="1:8" ht="37.5">
      <c r="A3" s="55"/>
      <c r="B3" s="3" t="s">
        <v>20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  <c r="H3" s="56" t="s">
        <v>48</v>
      </c>
    </row>
    <row r="4" spans="1:8" ht="15">
      <c r="A4" s="57" t="s">
        <v>49</v>
      </c>
      <c r="B4" s="6">
        <v>301698.46600000001</v>
      </c>
      <c r="C4" s="6">
        <v>447380.47199999995</v>
      </c>
      <c r="D4" s="6">
        <v>283294.60800000001</v>
      </c>
      <c r="E4" s="58">
        <f t="shared" ref="E4:E56" si="0">B4/(H4*4)*100</f>
        <v>5.3993053285734405</v>
      </c>
      <c r="F4" s="58">
        <f t="shared" ref="F4:F56" si="1">C4/(H4*4)*100</f>
        <v>8.0064834216601568</v>
      </c>
      <c r="G4" s="58">
        <f t="shared" ref="G4:G56" si="2">D4/(H4*4)*100</f>
        <v>5.0699432012707817</v>
      </c>
      <c r="H4" s="6">
        <v>1396931.8627129402</v>
      </c>
    </row>
    <row r="5" spans="1:8" ht="15">
      <c r="A5" s="57" t="s">
        <v>50</v>
      </c>
      <c r="B5" s="6">
        <v>295194.95899999997</v>
      </c>
      <c r="C5" s="6">
        <v>474563.03700000001</v>
      </c>
      <c r="D5" s="6">
        <v>281353.804</v>
      </c>
      <c r="E5" s="58">
        <f t="shared" si="0"/>
        <v>5.2150074499171213</v>
      </c>
      <c r="F5" s="58">
        <f t="shared" si="1"/>
        <v>8.3837806099198833</v>
      </c>
      <c r="G5" s="58">
        <f t="shared" si="2"/>
        <v>4.9704852308217156</v>
      </c>
      <c r="H5" s="6">
        <v>1415122.4223308219</v>
      </c>
    </row>
    <row r="6" spans="1:8" ht="15">
      <c r="A6" s="57" t="s">
        <v>51</v>
      </c>
      <c r="B6" s="6">
        <v>337908.39299999998</v>
      </c>
      <c r="C6" s="6">
        <v>566628.53399999999</v>
      </c>
      <c r="D6" s="6">
        <v>326294.14799999999</v>
      </c>
      <c r="E6" s="58">
        <f t="shared" si="0"/>
        <v>5.5043897161306106</v>
      </c>
      <c r="F6" s="58">
        <f t="shared" si="1"/>
        <v>9.2301474009725588</v>
      </c>
      <c r="G6" s="58">
        <f t="shared" si="2"/>
        <v>5.3151984084775288</v>
      </c>
      <c r="H6" s="6">
        <v>1534722.3326582403</v>
      </c>
    </row>
    <row r="7" spans="1:8" ht="15">
      <c r="A7" s="57" t="s">
        <v>52</v>
      </c>
      <c r="B7" s="6">
        <v>391776.19200000004</v>
      </c>
      <c r="C7" s="6">
        <v>608118.63300000003</v>
      </c>
      <c r="D7" s="6">
        <v>380270.78800000006</v>
      </c>
      <c r="E7" s="58">
        <f t="shared" si="0"/>
        <v>5.7740487073257079</v>
      </c>
      <c r="F7" s="58">
        <f t="shared" si="1"/>
        <v>8.9625318701712384</v>
      </c>
      <c r="G7" s="58">
        <f t="shared" si="2"/>
        <v>5.604480559873144</v>
      </c>
      <c r="H7" s="6">
        <v>1696280.2526368627</v>
      </c>
    </row>
    <row r="8" spans="1:8" ht="15">
      <c r="A8" s="57" t="s">
        <v>53</v>
      </c>
      <c r="B8" s="6">
        <v>357324.62799999997</v>
      </c>
      <c r="C8" s="6">
        <v>602899.42124000005</v>
      </c>
      <c r="D8" s="6">
        <v>341695.19656999997</v>
      </c>
      <c r="E8" s="58">
        <f t="shared" si="0"/>
        <v>5.9385245933872604</v>
      </c>
      <c r="F8" s="58">
        <f t="shared" si="1"/>
        <v>10.019832834955576</v>
      </c>
      <c r="G8" s="58">
        <f t="shared" si="2"/>
        <v>5.6787726601180131</v>
      </c>
      <c r="H8" s="6">
        <v>1504265.1688177418</v>
      </c>
    </row>
    <row r="9" spans="1:8" ht="15">
      <c r="A9" s="57" t="s">
        <v>54</v>
      </c>
      <c r="B9" s="6">
        <v>381083.24</v>
      </c>
      <c r="C9" s="6">
        <v>645210.42091999995</v>
      </c>
      <c r="D9" s="6">
        <v>359697.49728000001</v>
      </c>
      <c r="E9" s="58">
        <f t="shared" si="0"/>
        <v>5.6442680458260623</v>
      </c>
      <c r="F9" s="58">
        <f t="shared" si="1"/>
        <v>9.5562863421459827</v>
      </c>
      <c r="G9" s="58">
        <f t="shared" si="2"/>
        <v>5.3275213311955438</v>
      </c>
      <c r="H9" s="6">
        <v>1687921.4315566176</v>
      </c>
    </row>
    <row r="10" spans="1:8" ht="15">
      <c r="A10" s="57" t="s">
        <v>55</v>
      </c>
      <c r="B10" s="6">
        <v>404261.80899999995</v>
      </c>
      <c r="C10" s="6">
        <v>702688.60696</v>
      </c>
      <c r="D10" s="6">
        <v>382872.97686</v>
      </c>
      <c r="E10" s="58">
        <f t="shared" si="0"/>
        <v>6.0207653729586115</v>
      </c>
      <c r="F10" s="58">
        <f t="shared" si="1"/>
        <v>10.465305251620471</v>
      </c>
      <c r="G10" s="58">
        <f t="shared" si="2"/>
        <v>5.7022165092034998</v>
      </c>
      <c r="H10" s="6">
        <v>1678614.6941370729</v>
      </c>
    </row>
    <row r="11" spans="1:8" ht="15">
      <c r="A11" s="57" t="s">
        <v>56</v>
      </c>
      <c r="B11" s="6">
        <v>431422.23499999999</v>
      </c>
      <c r="C11" s="6">
        <v>749330.82493000012</v>
      </c>
      <c r="D11" s="6">
        <v>405377.45201000001</v>
      </c>
      <c r="E11" s="58">
        <f t="shared" si="0"/>
        <v>5.9813525531614804</v>
      </c>
      <c r="F11" s="58">
        <f t="shared" si="1"/>
        <v>10.388921755174845</v>
      </c>
      <c r="G11" s="58">
        <f t="shared" si="2"/>
        <v>5.6202607581737398</v>
      </c>
      <c r="H11" s="6">
        <v>1803196.8152920911</v>
      </c>
    </row>
    <row r="12" spans="1:8" ht="15">
      <c r="A12" s="57" t="s">
        <v>57</v>
      </c>
      <c r="B12" s="6">
        <v>432833.5</v>
      </c>
      <c r="C12" s="6">
        <v>774232.62800000003</v>
      </c>
      <c r="D12" s="6">
        <v>405342.15600000002</v>
      </c>
      <c r="E12" s="58">
        <f t="shared" si="0"/>
        <v>6.4258144966579849</v>
      </c>
      <c r="F12" s="58">
        <f t="shared" si="1"/>
        <v>11.494200991346579</v>
      </c>
      <c r="G12" s="58">
        <f t="shared" si="2"/>
        <v>6.0176800135188309</v>
      </c>
      <c r="H12" s="6">
        <v>1683963.5668953455</v>
      </c>
    </row>
    <row r="13" spans="1:8" ht="15">
      <c r="A13" s="57" t="s">
        <v>58</v>
      </c>
      <c r="B13" s="6">
        <v>436131.989</v>
      </c>
      <c r="C13" s="6">
        <v>784325.15099999995</v>
      </c>
      <c r="D13" s="6">
        <v>403024.11399999994</v>
      </c>
      <c r="E13" s="58">
        <f t="shared" si="0"/>
        <v>5.9283911797517188</v>
      </c>
      <c r="F13" s="58">
        <f t="shared" si="1"/>
        <v>10.661419993308115</v>
      </c>
      <c r="G13" s="58">
        <f t="shared" si="2"/>
        <v>5.4783521111193956</v>
      </c>
      <c r="H13" s="6">
        <v>1839166.7139374954</v>
      </c>
    </row>
    <row r="14" spans="1:8" ht="15">
      <c r="A14" s="57" t="s">
        <v>59</v>
      </c>
      <c r="B14" s="6">
        <v>459168.49300000002</v>
      </c>
      <c r="C14" s="6">
        <v>817852.69199999992</v>
      </c>
      <c r="D14" s="6">
        <v>419497.52399999998</v>
      </c>
      <c r="E14" s="58">
        <f t="shared" si="0"/>
        <v>5.9590649842067585</v>
      </c>
      <c r="F14" s="58">
        <f t="shared" si="1"/>
        <v>10.61404999130991</v>
      </c>
      <c r="G14" s="58">
        <f t="shared" si="2"/>
        <v>5.4442171976939937</v>
      </c>
      <c r="H14" s="6">
        <v>1926344.5448947486</v>
      </c>
    </row>
    <row r="15" spans="1:8" ht="15">
      <c r="A15" s="57" t="s">
        <v>60</v>
      </c>
      <c r="B15" s="6">
        <v>516336.93000000005</v>
      </c>
      <c r="C15" s="6">
        <v>890308.24600000004</v>
      </c>
      <c r="D15" s="6">
        <v>465095.51900000003</v>
      </c>
      <c r="E15" s="58">
        <f t="shared" si="0"/>
        <v>6.4331394447486261</v>
      </c>
      <c r="F15" s="58">
        <f t="shared" si="1"/>
        <v>11.09251878483215</v>
      </c>
      <c r="G15" s="58">
        <f t="shared" si="2"/>
        <v>5.7947130158881599</v>
      </c>
      <c r="H15" s="6">
        <v>2006551.1343045973</v>
      </c>
    </row>
    <row r="16" spans="1:8" ht="15">
      <c r="A16" s="57" t="s">
        <v>61</v>
      </c>
      <c r="B16" s="6">
        <v>488457.22000000003</v>
      </c>
      <c r="C16" s="6">
        <v>910331.13199999998</v>
      </c>
      <c r="D16" s="6">
        <v>446688.97</v>
      </c>
      <c r="E16" s="58">
        <f t="shared" si="0"/>
        <v>6.7594114811987946</v>
      </c>
      <c r="F16" s="58">
        <f t="shared" si="1"/>
        <v>12.597423998223418</v>
      </c>
      <c r="G16" s="58">
        <f t="shared" si="2"/>
        <v>6.1814104259588252</v>
      </c>
      <c r="H16" s="6">
        <v>1806581.9093815959</v>
      </c>
    </row>
    <row r="17" spans="1:8" ht="15">
      <c r="A17" s="57" t="s">
        <v>62</v>
      </c>
      <c r="B17" s="6">
        <v>509292.09600000002</v>
      </c>
      <c r="C17" s="6">
        <v>955824.01500000001</v>
      </c>
      <c r="D17" s="6">
        <v>453456.31200000003</v>
      </c>
      <c r="E17" s="58">
        <f t="shared" si="0"/>
        <v>6.0359298465493714</v>
      </c>
      <c r="F17" s="58">
        <f t="shared" si="1"/>
        <v>11.328050730610894</v>
      </c>
      <c r="G17" s="58">
        <f t="shared" si="2"/>
        <v>5.3741860696518717</v>
      </c>
      <c r="H17" s="6">
        <v>2109418.5525166136</v>
      </c>
    </row>
    <row r="18" spans="1:8" ht="15">
      <c r="A18" s="57" t="s">
        <v>63</v>
      </c>
      <c r="B18" s="6">
        <v>556424.04499999993</v>
      </c>
      <c r="C18" s="6">
        <v>1090754.5789999999</v>
      </c>
      <c r="D18" s="6">
        <v>509336.00699999993</v>
      </c>
      <c r="E18" s="58">
        <f t="shared" si="0"/>
        <v>6.1897585034103884</v>
      </c>
      <c r="F18" s="58">
        <f t="shared" si="1"/>
        <v>12.133744922002911</v>
      </c>
      <c r="G18" s="58">
        <f t="shared" si="2"/>
        <v>5.6659429238384966</v>
      </c>
      <c r="H18" s="6">
        <v>2247357.6501144003</v>
      </c>
    </row>
    <row r="19" spans="1:8" ht="15">
      <c r="A19" s="57" t="s">
        <v>64</v>
      </c>
      <c r="B19" s="6">
        <v>589940.68599999999</v>
      </c>
      <c r="C19" s="6">
        <v>1095627.6850000001</v>
      </c>
      <c r="D19" s="6">
        <v>530277.22700000007</v>
      </c>
      <c r="E19" s="58">
        <f t="shared" si="0"/>
        <v>6.1433349292083737</v>
      </c>
      <c r="F19" s="58">
        <f t="shared" si="1"/>
        <v>11.409295860411651</v>
      </c>
      <c r="G19" s="58">
        <f t="shared" si="2"/>
        <v>5.5220307534321478</v>
      </c>
      <c r="H19" s="6">
        <v>2400734.669353358</v>
      </c>
    </row>
    <row r="20" spans="1:8" ht="15">
      <c r="A20" s="57" t="s">
        <v>65</v>
      </c>
      <c r="B20" s="6">
        <v>596099.397</v>
      </c>
      <c r="C20" s="6">
        <v>1122273.591018738</v>
      </c>
      <c r="D20" s="6">
        <v>549087.80475843046</v>
      </c>
      <c r="E20" s="58">
        <f t="shared" si="0"/>
        <v>7.3720818606075671</v>
      </c>
      <c r="F20" s="58">
        <f t="shared" si="1"/>
        <v>13.879384586910016</v>
      </c>
      <c r="G20" s="58">
        <f t="shared" si="2"/>
        <v>6.7906799867815577</v>
      </c>
      <c r="H20" s="6">
        <v>2021475.7794037596</v>
      </c>
    </row>
    <row r="21" spans="1:8" ht="15">
      <c r="A21" s="57" t="s">
        <v>66</v>
      </c>
      <c r="B21" s="6">
        <v>658852.179</v>
      </c>
      <c r="C21" s="6">
        <v>1191447.7003614816</v>
      </c>
      <c r="D21" s="6">
        <v>599545.5062170584</v>
      </c>
      <c r="E21" s="58">
        <f t="shared" si="0"/>
        <v>6.7754468678045274</v>
      </c>
      <c r="F21" s="58">
        <f t="shared" si="1"/>
        <v>12.252506475457992</v>
      </c>
      <c r="G21" s="58">
        <f t="shared" si="2"/>
        <v>6.1655540524586296</v>
      </c>
      <c r="H21" s="6">
        <v>2431028.5057754805</v>
      </c>
    </row>
    <row r="22" spans="1:8" ht="15">
      <c r="A22" s="57" t="s">
        <v>67</v>
      </c>
      <c r="B22" s="6">
        <v>759842.63500000001</v>
      </c>
      <c r="C22" s="6">
        <v>1339131.8225629081</v>
      </c>
      <c r="D22" s="6">
        <v>719247.11197070696</v>
      </c>
      <c r="E22" s="58">
        <f t="shared" si="0"/>
        <v>7.3764569926788122</v>
      </c>
      <c r="F22" s="58">
        <f t="shared" si="1"/>
        <v>13.000123764656724</v>
      </c>
      <c r="G22" s="58">
        <f t="shared" si="2"/>
        <v>6.9823607470517386</v>
      </c>
      <c r="H22" s="6">
        <v>2575228.9878262337</v>
      </c>
    </row>
    <row r="23" spans="1:8" ht="15">
      <c r="A23" s="57" t="s">
        <v>68</v>
      </c>
      <c r="B23" s="6">
        <v>866658.71299999987</v>
      </c>
      <c r="C23" s="6">
        <v>1534207.88489309</v>
      </c>
      <c r="D23" s="6">
        <v>856520.95314460993</v>
      </c>
      <c r="E23" s="58">
        <f t="shared" si="0"/>
        <v>7.7475365215645358</v>
      </c>
      <c r="F23" s="58">
        <f t="shared" si="1"/>
        <v>13.715123890852171</v>
      </c>
      <c r="G23" s="58">
        <f t="shared" si="2"/>
        <v>7.6569095382453423</v>
      </c>
      <c r="H23" s="6">
        <v>2796562.2058951813</v>
      </c>
    </row>
    <row r="24" spans="1:8" ht="15">
      <c r="A24" s="57" t="s">
        <v>69</v>
      </c>
      <c r="B24" s="6">
        <v>818071.35700000008</v>
      </c>
      <c r="C24" s="6">
        <v>1526497.6978709002</v>
      </c>
      <c r="D24" s="6">
        <v>826131.22271870682</v>
      </c>
      <c r="E24" s="58">
        <f t="shared" si="0"/>
        <v>8.1498067942720969</v>
      </c>
      <c r="F24" s="58">
        <f t="shared" si="1"/>
        <v>15.207305821304992</v>
      </c>
      <c r="G24" s="58">
        <f t="shared" si="2"/>
        <v>8.2301009493395938</v>
      </c>
      <c r="H24" s="6">
        <v>2509480.830806206</v>
      </c>
    </row>
    <row r="25" spans="1:8" ht="15">
      <c r="A25" s="57" t="s">
        <v>70</v>
      </c>
      <c r="B25" s="6">
        <v>885798.46299999999</v>
      </c>
      <c r="C25" s="6">
        <v>1671231.9559873226</v>
      </c>
      <c r="D25" s="6">
        <v>910985.67061496025</v>
      </c>
      <c r="E25" s="58">
        <f t="shared" si="0"/>
        <v>7.8438120289425166</v>
      </c>
      <c r="F25" s="58">
        <f t="shared" si="1"/>
        <v>14.798884697914058</v>
      </c>
      <c r="G25" s="58">
        <f t="shared" si="2"/>
        <v>8.0668466472196751</v>
      </c>
      <c r="H25" s="6">
        <v>2823239.7070822627</v>
      </c>
    </row>
    <row r="26" spans="1:8" ht="15">
      <c r="A26" s="57" t="s">
        <v>71</v>
      </c>
      <c r="B26" s="6">
        <v>936048.76399999997</v>
      </c>
      <c r="C26" s="6">
        <v>1857198.8082049012</v>
      </c>
      <c r="D26" s="6">
        <v>1010774.3265862298</v>
      </c>
      <c r="E26" s="58">
        <f t="shared" si="0"/>
        <v>7.7158937377855645</v>
      </c>
      <c r="F26" s="58">
        <f t="shared" si="1"/>
        <v>15.308976631532643</v>
      </c>
      <c r="G26" s="58">
        <f t="shared" si="2"/>
        <v>8.3318600448695346</v>
      </c>
      <c r="H26" s="6">
        <v>3032859.1729305061</v>
      </c>
    </row>
    <row r="27" spans="1:8" ht="15">
      <c r="A27" s="57" t="s">
        <v>72</v>
      </c>
      <c r="B27" s="6">
        <v>1007368.0469999999</v>
      </c>
      <c r="C27" s="6">
        <v>1961504.6509668902</v>
      </c>
      <c r="D27" s="6">
        <v>1104130.3042244853</v>
      </c>
      <c r="E27" s="58">
        <f t="shared" si="0"/>
        <v>7.7362196725190024</v>
      </c>
      <c r="F27" s="58">
        <f t="shared" si="1"/>
        <v>15.063641251813081</v>
      </c>
      <c r="G27" s="58">
        <f t="shared" si="2"/>
        <v>8.4793185628666823</v>
      </c>
      <c r="H27" s="6">
        <v>3255362.7276718384</v>
      </c>
    </row>
    <row r="28" spans="1:8" ht="15">
      <c r="A28" s="57" t="s">
        <v>73</v>
      </c>
      <c r="B28" s="6">
        <v>981188.53700000001</v>
      </c>
      <c r="C28" s="6">
        <v>2068041.342272562</v>
      </c>
      <c r="D28" s="6">
        <v>1131935.1639871749</v>
      </c>
      <c r="E28" s="58">
        <f t="shared" si="0"/>
        <v>8.6523444060396315</v>
      </c>
      <c r="F28" s="58">
        <f t="shared" si="1"/>
        <v>18.236460440090418</v>
      </c>
      <c r="G28" s="58">
        <f t="shared" si="2"/>
        <v>9.9816625600508679</v>
      </c>
      <c r="H28" s="6">
        <v>2835036.6413844349</v>
      </c>
    </row>
    <row r="29" spans="1:8" ht="15">
      <c r="A29" s="57" t="s">
        <v>74</v>
      </c>
      <c r="B29" s="6">
        <v>1063055.5840000003</v>
      </c>
      <c r="C29" s="6">
        <v>2350643.487730802</v>
      </c>
      <c r="D29" s="6">
        <v>1309101.0724313029</v>
      </c>
      <c r="E29" s="58">
        <f t="shared" si="0"/>
        <v>7.9180430027016424</v>
      </c>
      <c r="F29" s="58">
        <f t="shared" si="1"/>
        <v>17.508488267225975</v>
      </c>
      <c r="G29" s="58">
        <f t="shared" si="2"/>
        <v>9.7506835412981481</v>
      </c>
      <c r="H29" s="6">
        <v>3356434.1076364606</v>
      </c>
    </row>
    <row r="30" spans="1:8" ht="15">
      <c r="A30" s="57" t="s">
        <v>75</v>
      </c>
      <c r="B30" s="6">
        <v>1112012.223</v>
      </c>
      <c r="C30" s="6">
        <v>2508732.5704337065</v>
      </c>
      <c r="D30" s="6">
        <v>1337629.3660584111</v>
      </c>
      <c r="E30" s="58">
        <f t="shared" si="0"/>
        <v>7.665738654488047</v>
      </c>
      <c r="F30" s="58">
        <f t="shared" si="1"/>
        <v>17.294133860385472</v>
      </c>
      <c r="G30" s="58">
        <f t="shared" si="2"/>
        <v>9.2210471474037945</v>
      </c>
      <c r="H30" s="6">
        <v>3626565.7920289002</v>
      </c>
    </row>
    <row r="31" spans="1:8" ht="15">
      <c r="A31" s="57" t="s">
        <v>76</v>
      </c>
      <c r="B31" s="6">
        <v>1272098.5369999998</v>
      </c>
      <c r="C31" s="6">
        <v>2799779.6641153265</v>
      </c>
      <c r="D31" s="6">
        <v>1473169.0556148482</v>
      </c>
      <c r="E31" s="58">
        <f t="shared" si="0"/>
        <v>8.0069110926412677</v>
      </c>
      <c r="F31" s="58">
        <f t="shared" si="1"/>
        <v>17.622523882799225</v>
      </c>
      <c r="G31" s="58">
        <f t="shared" si="2"/>
        <v>9.2724999751637878</v>
      </c>
      <c r="H31" s="6">
        <v>3971876.6771655511</v>
      </c>
    </row>
    <row r="32" spans="1:8" ht="15">
      <c r="A32" s="57" t="s">
        <v>77</v>
      </c>
      <c r="B32" s="6">
        <v>1153980.4239999999</v>
      </c>
      <c r="C32" s="6">
        <v>2809129.7273326362</v>
      </c>
      <c r="D32" s="6">
        <v>1450032.3987030569</v>
      </c>
      <c r="E32" s="58">
        <f t="shared" si="0"/>
        <v>8.4513864759545871</v>
      </c>
      <c r="F32" s="58">
        <f t="shared" si="1"/>
        <v>20.573174806976656</v>
      </c>
      <c r="G32" s="58">
        <f t="shared" si="2"/>
        <v>10.619577203586084</v>
      </c>
      <c r="H32" s="6">
        <v>3413583.1655647289</v>
      </c>
    </row>
    <row r="33" spans="1:8" ht="15">
      <c r="A33" s="57" t="s">
        <v>78</v>
      </c>
      <c r="B33" s="6">
        <v>1404077.5379999999</v>
      </c>
      <c r="C33" s="6">
        <v>3374827.6954761306</v>
      </c>
      <c r="D33" s="6">
        <v>1744970.864779847</v>
      </c>
      <c r="E33" s="58">
        <f t="shared" si="0"/>
        <v>8.5975997511096391</v>
      </c>
      <c r="F33" s="58">
        <f t="shared" si="1"/>
        <v>20.665110700363261</v>
      </c>
      <c r="G33" s="58">
        <f t="shared" si="2"/>
        <v>10.684994714818083</v>
      </c>
      <c r="H33" s="6">
        <v>4082760.2431096663</v>
      </c>
    </row>
    <row r="34" spans="1:8" ht="15">
      <c r="A34" s="57" t="s">
        <v>79</v>
      </c>
      <c r="B34" s="6">
        <v>1574900.4500000002</v>
      </c>
      <c r="C34" s="6">
        <v>3818751.7597075463</v>
      </c>
      <c r="D34" s="6">
        <v>2042288.2890186131</v>
      </c>
      <c r="E34" s="58">
        <f t="shared" si="0"/>
        <v>8.6895625307722337</v>
      </c>
      <c r="F34" s="58">
        <f t="shared" si="1"/>
        <v>21.070082369634999</v>
      </c>
      <c r="G34" s="58">
        <f t="shared" si="2"/>
        <v>11.268389562839399</v>
      </c>
      <c r="H34" s="6">
        <v>4531011.9019882353</v>
      </c>
    </row>
    <row r="35" spans="1:8" ht="15">
      <c r="A35" s="57" t="s">
        <v>80</v>
      </c>
      <c r="B35" s="6">
        <v>1793802.0099999998</v>
      </c>
      <c r="C35" s="6">
        <v>4098857.2122684908</v>
      </c>
      <c r="D35" s="6">
        <v>2262962.9345692736</v>
      </c>
      <c r="E35" s="58">
        <f t="shared" si="0"/>
        <v>9.0296468754792532</v>
      </c>
      <c r="F35" s="58">
        <f t="shared" si="1"/>
        <v>20.632841870767997</v>
      </c>
      <c r="G35" s="58">
        <f t="shared" si="2"/>
        <v>11.391310789900837</v>
      </c>
      <c r="H35" s="6">
        <v>4966423.4790598955</v>
      </c>
    </row>
    <row r="36" spans="1:8" ht="15">
      <c r="A36" s="57" t="s">
        <v>81</v>
      </c>
      <c r="B36" s="6">
        <v>1722001.473</v>
      </c>
      <c r="C36" s="6">
        <v>4150553.5851961821</v>
      </c>
      <c r="D36" s="6">
        <v>2398218.1830511289</v>
      </c>
      <c r="E36" s="58">
        <f t="shared" si="0"/>
        <v>10.26135423861977</v>
      </c>
      <c r="F36" s="58">
        <f t="shared" si="1"/>
        <v>24.733022179053226</v>
      </c>
      <c r="G36" s="58">
        <f t="shared" si="2"/>
        <v>14.290908982158987</v>
      </c>
      <c r="H36" s="6">
        <v>4195356.2681791363</v>
      </c>
    </row>
    <row r="37" spans="1:8" ht="15">
      <c r="A37" s="57" t="s">
        <v>82</v>
      </c>
      <c r="B37" s="6">
        <v>1897531.2470000002</v>
      </c>
      <c r="C37" s="6">
        <v>4341414.0269569857</v>
      </c>
      <c r="D37" s="6">
        <v>2573609.8652019813</v>
      </c>
      <c r="E37" s="58">
        <f t="shared" si="0"/>
        <v>9.5938576891503402</v>
      </c>
      <c r="F37" s="58">
        <f t="shared" si="1"/>
        <v>21.950051368142987</v>
      </c>
      <c r="G37" s="58">
        <f t="shared" si="2"/>
        <v>13.012089699802029</v>
      </c>
      <c r="H37" s="6">
        <v>4944651.3292195052</v>
      </c>
    </row>
    <row r="38" spans="1:8" ht="15">
      <c r="A38" s="57" t="s">
        <v>83</v>
      </c>
      <c r="B38" s="6">
        <v>1828526.98</v>
      </c>
      <c r="C38" s="6">
        <v>4089682.2987954142</v>
      </c>
      <c r="D38" s="6">
        <v>2405602.5469860919</v>
      </c>
      <c r="E38" s="58">
        <f t="shared" si="0"/>
        <v>9.621808473372143</v>
      </c>
      <c r="F38" s="58">
        <f t="shared" si="1"/>
        <v>21.520130808214695</v>
      </c>
      <c r="G38" s="58">
        <f t="shared" si="2"/>
        <v>12.658411510097809</v>
      </c>
      <c r="H38" s="6">
        <v>4750996.0966806654</v>
      </c>
    </row>
    <row r="39" spans="1:8" ht="15">
      <c r="A39" s="57" t="s">
        <v>84</v>
      </c>
      <c r="B39" s="6">
        <v>1642080.787</v>
      </c>
      <c r="C39" s="6">
        <v>4421698.4663356161</v>
      </c>
      <c r="D39" s="6">
        <v>1999220.2244401246</v>
      </c>
      <c r="E39" s="58">
        <f t="shared" si="0"/>
        <v>7.9192165448985499</v>
      </c>
      <c r="F39" s="58">
        <f t="shared" si="1"/>
        <v>21.324400071162611</v>
      </c>
      <c r="G39" s="58">
        <f t="shared" si="2"/>
        <v>9.6415828037345079</v>
      </c>
      <c r="H39" s="6">
        <v>5183848.6095502898</v>
      </c>
    </row>
    <row r="40" spans="1:8" ht="15">
      <c r="A40" s="57" t="s">
        <v>85</v>
      </c>
      <c r="B40" s="6">
        <v>1441942.1030000001</v>
      </c>
      <c r="C40" s="6">
        <v>3815625.0732905772</v>
      </c>
      <c r="D40" s="6">
        <v>1778077.1529819591</v>
      </c>
      <c r="E40" s="58">
        <f t="shared" si="0"/>
        <v>9.0779636718940377</v>
      </c>
      <c r="F40" s="58">
        <f t="shared" si="1"/>
        <v>24.021842297852565</v>
      </c>
      <c r="G40" s="58">
        <f t="shared" si="2"/>
        <v>11.194152502387261</v>
      </c>
      <c r="H40" s="6">
        <v>3970995.4652725314</v>
      </c>
    </row>
    <row r="41" spans="1:8" ht="15">
      <c r="A41" s="57" t="s">
        <v>86</v>
      </c>
      <c r="B41" s="6">
        <v>1654014.811</v>
      </c>
      <c r="C41" s="6">
        <v>3746883.7048413334</v>
      </c>
      <c r="D41" s="6">
        <v>1855529.076818384</v>
      </c>
      <c r="E41" s="58">
        <f t="shared" si="0"/>
        <v>9.6722011245762651</v>
      </c>
      <c r="F41" s="58">
        <f t="shared" si="1"/>
        <v>21.910694234782657</v>
      </c>
      <c r="G41" s="58">
        <f t="shared" si="2"/>
        <v>10.850598376828399</v>
      </c>
      <c r="H41" s="6">
        <v>4275176.843658898</v>
      </c>
    </row>
    <row r="42" spans="1:8" ht="15">
      <c r="A42" s="57" t="s">
        <v>87</v>
      </c>
      <c r="B42" s="6">
        <v>1815233.3120000002</v>
      </c>
      <c r="C42" s="6">
        <v>4258468.8200527988</v>
      </c>
      <c r="D42" s="6">
        <v>2084221.9970005658</v>
      </c>
      <c r="E42" s="58">
        <f t="shared" si="0"/>
        <v>9.8859549221463805</v>
      </c>
      <c r="F42" s="58">
        <f t="shared" si="1"/>
        <v>23.19207702618883</v>
      </c>
      <c r="G42" s="58">
        <f t="shared" si="2"/>
        <v>11.350896093567007</v>
      </c>
      <c r="H42" s="6">
        <v>4590434.9309077347</v>
      </c>
    </row>
    <row r="43" spans="1:8" ht="15">
      <c r="A43" s="57" t="s">
        <v>88</v>
      </c>
      <c r="B43" s="6">
        <v>1874961.35402</v>
      </c>
      <c r="C43" s="6">
        <v>4763606.9118236098</v>
      </c>
      <c r="D43" s="6">
        <v>2330486.1027696384</v>
      </c>
      <c r="E43" s="58">
        <f t="shared" si="0"/>
        <v>9.1029077310444269</v>
      </c>
      <c r="F43" s="58">
        <f t="shared" si="1"/>
        <v>23.127236245336107</v>
      </c>
      <c r="G43" s="58">
        <f t="shared" si="2"/>
        <v>11.314473184478793</v>
      </c>
      <c r="H43" s="6">
        <v>5149347.3553116946</v>
      </c>
    </row>
    <row r="44" spans="1:8" s="65" customFormat="1" ht="15">
      <c r="A44" s="187" t="s">
        <v>89</v>
      </c>
      <c r="B44" s="7">
        <v>1779992.6090500003</v>
      </c>
      <c r="C44" s="7">
        <v>4837431.5574995996</v>
      </c>
      <c r="D44" s="7">
        <v>2400943.708909486</v>
      </c>
      <c r="E44" s="170">
        <f t="shared" si="0"/>
        <v>10.292204577787833</v>
      </c>
      <c r="F44" s="170">
        <f t="shared" si="1"/>
        <v>27.970810085219945</v>
      </c>
      <c r="G44" s="170">
        <f t="shared" si="2"/>
        <v>13.882644066167005</v>
      </c>
      <c r="H44" s="7">
        <v>4323642.7035552207</v>
      </c>
    </row>
    <row r="45" spans="1:8" ht="15">
      <c r="A45" s="57" t="s">
        <v>90</v>
      </c>
      <c r="B45" s="6">
        <v>1814725.8034299999</v>
      </c>
      <c r="C45" s="6">
        <v>5154387.4434874505</v>
      </c>
      <c r="D45" s="6">
        <v>2537541.9376399973</v>
      </c>
      <c r="E45" s="58">
        <f t="shared" si="0"/>
        <v>8.9443172706189618</v>
      </c>
      <c r="F45" s="58">
        <f t="shared" si="1"/>
        <v>25.404651514354608</v>
      </c>
      <c r="G45" s="58">
        <f t="shared" si="2"/>
        <v>12.506892300123079</v>
      </c>
      <c r="H45" s="6">
        <v>5072287.0972812036</v>
      </c>
    </row>
    <row r="46" spans="1:8" ht="15">
      <c r="A46" s="57" t="s">
        <v>91</v>
      </c>
      <c r="B46" s="6">
        <v>1954729.0720000002</v>
      </c>
      <c r="C46" s="6">
        <v>5874149.1269585956</v>
      </c>
      <c r="D46" s="6">
        <v>2625140.8728968906</v>
      </c>
      <c r="E46" s="58">
        <f t="shared" si="0"/>
        <v>9.1130475924395373</v>
      </c>
      <c r="F46" s="58">
        <f t="shared" si="1"/>
        <v>27.385585719196193</v>
      </c>
      <c r="G46" s="58">
        <f t="shared" si="2"/>
        <v>12.238541931077204</v>
      </c>
      <c r="H46" s="6">
        <v>5362446.1305943998</v>
      </c>
    </row>
    <row r="47" spans="1:8" ht="15">
      <c r="A47" s="57" t="s">
        <v>92</v>
      </c>
      <c r="B47" s="6">
        <v>2081128.7516433999</v>
      </c>
      <c r="C47" s="6">
        <v>6199008.8060651477</v>
      </c>
      <c r="D47" s="6">
        <v>2960253.6212846772</v>
      </c>
      <c r="E47" s="58">
        <f t="shared" si="0"/>
        <v>8.693119523679858</v>
      </c>
      <c r="F47" s="58">
        <f t="shared" si="1"/>
        <v>25.893988748612561</v>
      </c>
      <c r="G47" s="58">
        <f t="shared" si="2"/>
        <v>12.365327483901536</v>
      </c>
      <c r="H47" s="6">
        <v>5984988.3174114106</v>
      </c>
    </row>
    <row r="48" spans="1:8" ht="15">
      <c r="A48" s="57" t="s">
        <v>93</v>
      </c>
      <c r="B48" s="6">
        <v>2311380.7820000001</v>
      </c>
      <c r="C48" s="6">
        <v>5899005.7041855445</v>
      </c>
      <c r="D48" s="6">
        <v>2731565.7932844968</v>
      </c>
      <c r="E48" s="58">
        <f t="shared" si="0"/>
        <v>11.168190890378547</v>
      </c>
      <c r="F48" s="58">
        <f t="shared" si="1"/>
        <v>28.50297202470038</v>
      </c>
      <c r="G48" s="58">
        <f t="shared" si="2"/>
        <v>13.198451958501039</v>
      </c>
      <c r="H48" s="6">
        <v>5174026.851545102</v>
      </c>
    </row>
    <row r="49" spans="1:9" ht="15">
      <c r="A49" s="57" t="s">
        <v>94</v>
      </c>
      <c r="B49" s="6">
        <v>2448706.2027554996</v>
      </c>
      <c r="C49" s="6">
        <v>6164201.2293613208</v>
      </c>
      <c r="D49" s="6">
        <v>2939244.2055699714</v>
      </c>
      <c r="E49" s="58">
        <f t="shared" si="0"/>
        <v>10.411817449416418</v>
      </c>
      <c r="F49" s="58">
        <f t="shared" si="1"/>
        <v>26.209978906149196</v>
      </c>
      <c r="G49" s="58">
        <f t="shared" si="2"/>
        <v>12.497568745982052</v>
      </c>
      <c r="H49" s="6">
        <v>5879632.0014541494</v>
      </c>
    </row>
    <row r="50" spans="1:9" ht="15">
      <c r="A50" s="57" t="s">
        <v>95</v>
      </c>
      <c r="B50" s="6">
        <v>2595533.2609646004</v>
      </c>
      <c r="C50" s="6">
        <v>6558253.6313540637</v>
      </c>
      <c r="D50" s="6">
        <v>3225244.6776678246</v>
      </c>
      <c r="E50" s="58">
        <f t="shared" si="0"/>
        <v>10.312132289336102</v>
      </c>
      <c r="F50" s="58">
        <f t="shared" si="1"/>
        <v>26.056140389589238</v>
      </c>
      <c r="G50" s="58">
        <f t="shared" si="2"/>
        <v>12.813994827878799</v>
      </c>
      <c r="H50" s="6">
        <v>6292426.2124931039</v>
      </c>
    </row>
    <row r="51" spans="1:9" ht="15">
      <c r="A51" s="57" t="s">
        <v>96</v>
      </c>
      <c r="B51" s="6">
        <v>2901071.9750399003</v>
      </c>
      <c r="C51" s="6">
        <v>7097777.2731738715</v>
      </c>
      <c r="D51" s="6">
        <v>3783179.5329991002</v>
      </c>
      <c r="E51" s="58">
        <f t="shared" si="0"/>
        <v>10.364078315439455</v>
      </c>
      <c r="F51" s="58">
        <f t="shared" si="1"/>
        <v>25.356806090172434</v>
      </c>
      <c r="G51" s="58">
        <f t="shared" si="2"/>
        <v>13.515407166287583</v>
      </c>
      <c r="H51" s="6">
        <v>6997901.5179722942</v>
      </c>
    </row>
    <row r="52" spans="1:9" ht="15">
      <c r="A52" s="57" t="s">
        <v>97</v>
      </c>
      <c r="B52" s="6">
        <v>2642386.8124606996</v>
      </c>
      <c r="C52" s="6">
        <v>6831744.2335809469</v>
      </c>
      <c r="D52" s="6">
        <v>3560995.9279275546</v>
      </c>
      <c r="E52" s="58">
        <f t="shared" si="0"/>
        <v>11.651005128657294</v>
      </c>
      <c r="F52" s="58">
        <f t="shared" si="1"/>
        <v>30.123026170041623</v>
      </c>
      <c r="G52" s="58">
        <f t="shared" si="2"/>
        <v>15.701403603651521</v>
      </c>
      <c r="H52" s="6">
        <v>5669868.7866023155</v>
      </c>
    </row>
    <row r="53" spans="1:9" ht="15">
      <c r="A53" s="57" t="s">
        <v>98</v>
      </c>
      <c r="B53" s="6">
        <v>2775361.6323581999</v>
      </c>
      <c r="C53" s="6">
        <v>7242926.552706413</v>
      </c>
      <c r="D53" s="6">
        <v>3686239.5311026932</v>
      </c>
      <c r="E53" s="58">
        <f t="shared" si="0"/>
        <v>10.69964060331883</v>
      </c>
      <c r="F53" s="58">
        <f t="shared" si="1"/>
        <v>27.923103831461905</v>
      </c>
      <c r="G53" s="58">
        <f t="shared" si="2"/>
        <v>14.211278883693549</v>
      </c>
      <c r="H53" s="6">
        <v>6484707.6066679619</v>
      </c>
    </row>
    <row r="54" spans="1:9" ht="15">
      <c r="A54" s="57" t="s">
        <v>99</v>
      </c>
      <c r="B54" s="6">
        <v>3285540.1233200002</v>
      </c>
      <c r="C54" s="6">
        <v>7789118.8524524653</v>
      </c>
      <c r="D54" s="6">
        <v>4050884.6427657325</v>
      </c>
      <c r="E54" s="58">
        <f t="shared" si="0"/>
        <v>12.04723803826106</v>
      </c>
      <c r="F54" s="58">
        <f t="shared" si="1"/>
        <v>28.560713125298893</v>
      </c>
      <c r="G54" s="58">
        <f t="shared" si="2"/>
        <v>14.853561279178983</v>
      </c>
      <c r="H54" s="6">
        <v>6818036.0363209164</v>
      </c>
    </row>
    <row r="55" spans="1:9" ht="15">
      <c r="A55" s="57" t="s">
        <v>100</v>
      </c>
      <c r="B55" s="6">
        <v>3255313.6593824001</v>
      </c>
      <c r="C55" s="6">
        <v>7903738.9713906907</v>
      </c>
      <c r="D55" s="6">
        <v>4069161.6825747038</v>
      </c>
      <c r="E55" s="58">
        <f t="shared" si="0"/>
        <v>11.311544426604026</v>
      </c>
      <c r="F55" s="58">
        <f t="shared" si="1"/>
        <v>27.463864888561641</v>
      </c>
      <c r="G55" s="58">
        <f t="shared" si="2"/>
        <v>14.139498668220837</v>
      </c>
      <c r="H55" s="6">
        <v>7194671.0736646</v>
      </c>
    </row>
    <row r="56" spans="1:9" ht="15">
      <c r="A56" s="59" t="s">
        <v>101</v>
      </c>
      <c r="B56" s="6">
        <v>2972028.9867248004</v>
      </c>
      <c r="C56" s="6">
        <v>7959105.6874937275</v>
      </c>
      <c r="D56" s="6">
        <v>3974853.9694832689</v>
      </c>
      <c r="E56" s="58">
        <f t="shared" si="0"/>
        <v>12.852822334191574</v>
      </c>
      <c r="F56" s="58">
        <f t="shared" si="1"/>
        <v>34.419910370101277</v>
      </c>
      <c r="G56" s="58">
        <f t="shared" si="2"/>
        <v>17.189634455895426</v>
      </c>
      <c r="H56" s="6">
        <v>5780887.8654194381</v>
      </c>
    </row>
    <row r="57" spans="1:9" ht="15">
      <c r="A57" s="59" t="s">
        <v>102</v>
      </c>
      <c r="B57" s="6">
        <v>3184262.2756686001</v>
      </c>
      <c r="C57" s="6">
        <v>8354699.1489352733</v>
      </c>
      <c r="D57" s="6">
        <v>4349610.9435525881</v>
      </c>
      <c r="E57" s="58">
        <f t="shared" ref="E57:E62" si="3">B57/(H57*4)*100</f>
        <v>12.186536687465372</v>
      </c>
      <c r="F57" s="58">
        <f t="shared" ref="F57:F62" si="4">C57/(H57*4)*100</f>
        <v>31.974391201760337</v>
      </c>
      <c r="G57" s="58">
        <f t="shared" ref="G57:G61" si="5">D57/(H57*4)*100</f>
        <v>16.646459603794622</v>
      </c>
      <c r="H57" s="6">
        <v>6532336.3752390295</v>
      </c>
    </row>
    <row r="58" spans="1:9" ht="15">
      <c r="A58" s="59" t="s">
        <v>103</v>
      </c>
      <c r="B58" s="6">
        <v>3655478.7689541001</v>
      </c>
      <c r="C58" s="6">
        <v>8953801.4767218512</v>
      </c>
      <c r="D58" s="6">
        <v>4792587.2104387796</v>
      </c>
      <c r="E58" s="58">
        <f t="shared" si="3"/>
        <v>13.365882508817759</v>
      </c>
      <c r="F58" s="58">
        <f t="shared" si="4"/>
        <v>32.738655073459654</v>
      </c>
      <c r="G58" s="58">
        <f t="shared" si="5"/>
        <v>17.523602684284036</v>
      </c>
      <c r="H58" s="6">
        <v>6837331.4791269908</v>
      </c>
    </row>
    <row r="59" spans="1:9" ht="15">
      <c r="A59" s="59" t="s">
        <v>104</v>
      </c>
      <c r="B59" s="6">
        <v>3989083.3168152003</v>
      </c>
      <c r="C59" s="6">
        <v>9836618.6010223571</v>
      </c>
      <c r="D59" s="6">
        <v>5418402.5162175931</v>
      </c>
      <c r="E59" s="58">
        <f t="shared" si="3"/>
        <v>12.994823381394118</v>
      </c>
      <c r="F59" s="58">
        <f t="shared" si="4"/>
        <v>32.043733168369748</v>
      </c>
      <c r="G59" s="58">
        <f t="shared" si="5"/>
        <v>17.650968434463259</v>
      </c>
      <c r="H59" s="6">
        <v>7674370.0159225268</v>
      </c>
    </row>
    <row r="60" spans="1:9" s="160" customFormat="1" ht="15">
      <c r="A60" s="158" t="s">
        <v>127</v>
      </c>
      <c r="B60" s="159">
        <v>3659706.2185797999</v>
      </c>
      <c r="C60" s="159">
        <v>9555304.9519267827</v>
      </c>
      <c r="D60" s="159">
        <v>5023280.0770083955</v>
      </c>
      <c r="E60" s="157">
        <f t="shared" si="3"/>
        <v>14.532845224878271</v>
      </c>
      <c r="F60" s="157">
        <f t="shared" si="4"/>
        <v>37.94451238677668</v>
      </c>
      <c r="G60" s="157">
        <f t="shared" si="5"/>
        <v>19.947653587535033</v>
      </c>
      <c r="H60" s="6">
        <f>6295.57764145674*1000</f>
        <v>6295577.64145674</v>
      </c>
    </row>
    <row r="61" spans="1:9" ht="15">
      <c r="A61" s="59" t="s">
        <v>128</v>
      </c>
      <c r="B61" s="6">
        <v>3846993.6555323997</v>
      </c>
      <c r="C61" s="6">
        <v>10130909.316193674</v>
      </c>
      <c r="D61" s="6">
        <v>5208362.7196087204</v>
      </c>
      <c r="E61" s="58">
        <f t="shared" si="3"/>
        <v>13.415368535677317</v>
      </c>
      <c r="F61" s="58">
        <f t="shared" si="4"/>
        <v>35.328855269311774</v>
      </c>
      <c r="G61" s="58">
        <f t="shared" si="5"/>
        <v>18.162781539956477</v>
      </c>
      <c r="H61" s="6">
        <f>7169.00479718758*1000</f>
        <v>7169004.7971875798</v>
      </c>
    </row>
    <row r="62" spans="1:9" ht="15">
      <c r="A62" s="59" t="s">
        <v>129</v>
      </c>
      <c r="B62" s="6">
        <v>4056513.1105140001</v>
      </c>
      <c r="C62" s="6">
        <v>10516743.129054368</v>
      </c>
      <c r="D62" s="6">
        <v>5481300.0257347338</v>
      </c>
      <c r="E62" s="58">
        <f t="shared" si="3"/>
        <v>13.406771965311123</v>
      </c>
      <c r="F62" s="58">
        <f t="shared" si="4"/>
        <v>34.75782602145194</v>
      </c>
      <c r="G62" s="58">
        <f>D62/(H62*4)*100</f>
        <v>18.115691362616626</v>
      </c>
      <c r="H62" s="6">
        <f>7564.29870107786*1000</f>
        <v>7564298.7010778598</v>
      </c>
    </row>
    <row r="63" spans="1:9" s="65" customFormat="1" ht="15">
      <c r="A63" s="169" t="s">
        <v>130</v>
      </c>
      <c r="B63" s="7">
        <v>4501009.9203820992</v>
      </c>
      <c r="C63" s="7">
        <v>11189835.90635073</v>
      </c>
      <c r="D63" s="7">
        <v>5911309.6916592699</v>
      </c>
      <c r="E63" s="170">
        <f>B63/(H63*4)*100</f>
        <v>13.855058825646124</v>
      </c>
      <c r="F63" s="170">
        <f t="shared" ref="F63" si="6">C63/(H63*4)*100</f>
        <v>34.444677411120942</v>
      </c>
      <c r="G63" s="170">
        <f>D63/(H63*4)*100</f>
        <v>18.196259275873462</v>
      </c>
      <c r="H63" s="7">
        <f>8121.60016248108*1000</f>
        <v>8121600.1624810798</v>
      </c>
    </row>
    <row r="64" spans="1:9" s="65" customFormat="1" ht="15">
      <c r="A64" s="169" t="s">
        <v>144</v>
      </c>
      <c r="B64" s="7">
        <v>4169036.0363167999</v>
      </c>
      <c r="C64" s="7">
        <v>11581239.857214106</v>
      </c>
      <c r="D64" s="7">
        <v>5485166.3012330588</v>
      </c>
      <c r="E64" s="170">
        <f>B64/(H64*4)*100</f>
        <v>15.121619239082589</v>
      </c>
      <c r="F64" s="170">
        <f t="shared" ref="F64:F65" si="7">C64/(H64*4)*100</f>
        <v>42.006616856206811</v>
      </c>
      <c r="G64" s="170">
        <f>D64/(H64*4)*100</f>
        <v>19.895389617109668</v>
      </c>
      <c r="H64" s="7">
        <f>6892.5092782751*1000</f>
        <v>6892509.2782750996</v>
      </c>
      <c r="I64" s="171"/>
    </row>
    <row r="65" spans="1:8" s="65" customFormat="1" ht="15">
      <c r="A65" s="169" t="s">
        <v>145</v>
      </c>
      <c r="B65" s="7">
        <v>4505863.7911838992</v>
      </c>
      <c r="C65" s="7">
        <v>11792213.073079115</v>
      </c>
      <c r="D65" s="7">
        <v>5658529.9625986367</v>
      </c>
      <c r="E65" s="170">
        <f>B65/(H65*4)*100</f>
        <v>14.488921201964718</v>
      </c>
      <c r="F65" s="170">
        <f t="shared" si="7"/>
        <v>37.918688609033524</v>
      </c>
      <c r="G65" s="170">
        <f t="shared" ref="G65" si="8">D65/(H65*4)*100</f>
        <v>18.195400160000506</v>
      </c>
      <c r="H65" s="7">
        <f>7774.67095095544*1000</f>
        <v>7774670.9509554403</v>
      </c>
    </row>
    <row r="66" spans="1:8" s="65" customFormat="1" ht="15">
      <c r="A66" s="169" t="s">
        <v>146</v>
      </c>
      <c r="B66" s="7">
        <v>4907397.4125000006</v>
      </c>
      <c r="C66" s="7">
        <v>13124203.994556673</v>
      </c>
      <c r="D66" s="7">
        <v>5742839.2662733914</v>
      </c>
      <c r="E66" s="170">
        <f>B66/(H66*4)*100</f>
        <v>14.890653507394816</v>
      </c>
      <c r="F66" s="170">
        <f t="shared" ref="F66" si="9">C66/(H66*4)*100</f>
        <v>39.823140010124533</v>
      </c>
      <c r="G66" s="170">
        <f>D66/(H66*4)*100</f>
        <v>17.425658139061206</v>
      </c>
      <c r="H66" s="7">
        <f>8239.05648275099*1000</f>
        <v>8239056.4827509895</v>
      </c>
    </row>
    <row r="67" spans="1:8" s="65" customFormat="1" ht="15">
      <c r="A67" s="169" t="s">
        <v>147</v>
      </c>
      <c r="B67" s="7">
        <v>4948158.1463700002</v>
      </c>
      <c r="C67" s="7">
        <v>13343921.267807074</v>
      </c>
      <c r="D67" s="7">
        <v>5762932.1029139068</v>
      </c>
      <c r="E67" s="170">
        <f>B67/(H67*4)*100</f>
        <v>14.080757297934769</v>
      </c>
      <c r="F67" s="170">
        <f>C67/(H67*4)*100</f>
        <v>37.972213340145672</v>
      </c>
      <c r="G67" s="170">
        <f t="shared" ref="G67" si="10">D67/(H67*4)*100</f>
        <v>16.399323923213142</v>
      </c>
      <c r="H67" s="7">
        <f>[5]მშპ_კვარტალური!$B$85*1000</f>
        <v>8785319.6416782029</v>
      </c>
    </row>
    <row r="68" spans="1:8" s="65" customFormat="1" ht="15">
      <c r="A68" s="169" t="s">
        <v>148</v>
      </c>
      <c r="B68" s="7">
        <v>4553776.6837299997</v>
      </c>
      <c r="C68" s="7">
        <v>12936581.332097482</v>
      </c>
      <c r="D68" s="7">
        <v>5481545.6343434649</v>
      </c>
      <c r="E68" s="170">
        <f t="shared" ref="E68" si="11">B68/(H68*4)*100</f>
        <v>15.47297056311138</v>
      </c>
      <c r="F68" s="170">
        <f t="shared" ref="F68" si="12">C68/(H68*4)*100</f>
        <v>43.95633691349208</v>
      </c>
      <c r="G68" s="170">
        <f t="shared" ref="G68" si="13">D68/(H68*4)*100</f>
        <v>18.62537408643313</v>
      </c>
      <c r="H68" s="7">
        <f>[6]მშპ_კვარტალური!$B$86*1000</f>
        <v>7357631.595620227</v>
      </c>
    </row>
    <row r="69" spans="1:8" s="65" customFormat="1" ht="15">
      <c r="A69" s="169" t="s">
        <v>149</v>
      </c>
      <c r="B69" s="172">
        <v>5343112.2513999986</v>
      </c>
      <c r="C69" s="172">
        <v>13300944.539101783</v>
      </c>
      <c r="D69" s="172">
        <v>6068029.6222670348</v>
      </c>
      <c r="E69" s="170">
        <f t="shared" ref="E69:E70" si="14">B69/(H69*4)*100</f>
        <v>16.535713824623851</v>
      </c>
      <c r="F69" s="170">
        <f t="shared" ref="F69:F70" si="15">C69/(H69*4)*100</f>
        <v>41.163389827371077</v>
      </c>
      <c r="G69" s="170">
        <f t="shared" ref="G69:G70" si="16">D69/(H69*4)*100</f>
        <v>18.779167756929912</v>
      </c>
      <c r="H69" s="7">
        <f>[6]მშპ_კვარტალური!$B$87*1000</f>
        <v>8078139.6982139992</v>
      </c>
    </row>
    <row r="70" spans="1:8" ht="15">
      <c r="A70" s="169" t="s">
        <v>150</v>
      </c>
      <c r="B70" s="172">
        <v>5782125.9915389</v>
      </c>
      <c r="C70" s="172">
        <v>14309304.720845263</v>
      </c>
      <c r="D70" s="172">
        <v>6270640.9407582181</v>
      </c>
      <c r="E70" s="170">
        <f t="shared" si="14"/>
        <v>16.522069407111932</v>
      </c>
      <c r="F70" s="170">
        <f t="shared" si="15"/>
        <v>40.887958185497332</v>
      </c>
      <c r="G70" s="170">
        <f t="shared" si="16"/>
        <v>17.917970829741634</v>
      </c>
      <c r="H70" s="7">
        <f>[6]მშპ_კვარტალური!$B$88*1000</f>
        <v>8749094.6942911129</v>
      </c>
    </row>
    <row r="71" spans="1:8" ht="15">
      <c r="A71" s="169" t="s">
        <v>151</v>
      </c>
      <c r="B71" s="172">
        <v>6332535.4768037992</v>
      </c>
      <c r="C71" s="172">
        <v>16045200.009512326</v>
      </c>
      <c r="D71" s="172">
        <v>6505458.3507774957</v>
      </c>
      <c r="E71" s="170">
        <f t="shared" ref="E71" si="17">B71/(H71*4)*100</f>
        <v>16.760769041105373</v>
      </c>
      <c r="F71" s="170">
        <f t="shared" ref="F71" si="18">C71/(H71*4)*100</f>
        <v>42.467964461134599</v>
      </c>
      <c r="G71" s="170">
        <f t="shared" ref="G71" si="19">D71/(H71*4)*100</f>
        <v>17.218456228680381</v>
      </c>
      <c r="H71" s="7">
        <f>'[7]დამატებული ღირებულება_თვეები'!$G$145*1000</f>
        <v>9445472.7305074912</v>
      </c>
    </row>
    <row r="72" spans="1:8" ht="15">
      <c r="A72" s="169" t="s">
        <v>152</v>
      </c>
      <c r="B72" s="172">
        <v>6056015.1594399996</v>
      </c>
      <c r="C72" s="172">
        <v>15132806.692172408</v>
      </c>
      <c r="D72" s="172">
        <v>6400054.1563096428</v>
      </c>
      <c r="E72" s="170">
        <f>B72/(H72*4)*100</f>
        <v>18.170694048622003</v>
      </c>
      <c r="F72" s="170">
        <f>C72/(H72*4)*100</f>
        <v>45.405038339737459</v>
      </c>
      <c r="G72" s="170">
        <f t="shared" ref="G72" si="20">D72/(H72*4)*100</f>
        <v>19.202961503099644</v>
      </c>
      <c r="H72" s="7">
        <f>[8]მშპ_კვარტალური!$B$90*1000</f>
        <v>8332118.6621091999</v>
      </c>
    </row>
    <row r="73" spans="1:8" ht="15">
      <c r="A73" s="169" t="s">
        <v>153</v>
      </c>
      <c r="B73" s="172">
        <v>6238062.9948794004</v>
      </c>
      <c r="C73" s="172">
        <v>15550758.15126357</v>
      </c>
      <c r="D73" s="172">
        <v>6928143.7112382036</v>
      </c>
      <c r="E73" s="170">
        <f>B73/(H73*4)*100</f>
        <v>16.958235595646176</v>
      </c>
      <c r="F73" s="170">
        <f>C73/(H73*4)*100</f>
        <v>42.274888957760702</v>
      </c>
      <c r="G73" s="170">
        <f>D73/(H73*4)*100</f>
        <v>18.834226809205752</v>
      </c>
      <c r="H73" s="7">
        <f>[8]მშპ_კვარტალური!$B$91*1000</f>
        <v>9196214.6646921039</v>
      </c>
    </row>
    <row r="74" spans="1:8" ht="15">
      <c r="A74" s="169" t="s">
        <v>154</v>
      </c>
      <c r="B74" s="172">
        <v>6683210.8725922992</v>
      </c>
      <c r="C74" s="172">
        <v>16957721.335562054</v>
      </c>
      <c r="D74" s="172">
        <v>7645603.1549198274</v>
      </c>
      <c r="E74" s="170">
        <f>B74/(H74*4)*100</f>
        <v>16.806152878326984</v>
      </c>
      <c r="F74" s="170">
        <f>C74/(H74*4)*100</f>
        <v>42.64328369500916</v>
      </c>
      <c r="G74" s="170">
        <f>D74/(H74*4)*100</f>
        <v>19.226263830092421</v>
      </c>
      <c r="H74" s="7">
        <f>[8]მშპ_კვარტალური!$B$92*1000</f>
        <v>9941613.2308466751</v>
      </c>
    </row>
    <row r="75" spans="1:8" ht="15">
      <c r="A75" s="169" t="s">
        <v>155</v>
      </c>
      <c r="B75" s="172">
        <v>6842923.372560001</v>
      </c>
      <c r="C75" s="172">
        <v>18416278.044341758</v>
      </c>
      <c r="D75" s="172">
        <v>8418147.8333333042</v>
      </c>
      <c r="E75" s="170">
        <f>B75/(H75*4)*100</f>
        <v>17.207779093960049</v>
      </c>
      <c r="F75" s="170">
        <f>C75/(H75*4)*100</f>
        <v>46.311090606502454</v>
      </c>
      <c r="G75" s="170">
        <f>D75/(H75*4)*100</f>
        <v>21.168968350160746</v>
      </c>
      <c r="H75" s="7">
        <f>H74</f>
        <v>9941613.2308466751</v>
      </c>
    </row>
    <row r="76" spans="1:8">
      <c r="A76" s="60"/>
      <c r="B76" s="60"/>
      <c r="C76" s="60"/>
      <c r="D76" s="60"/>
    </row>
    <row r="77" spans="1:8">
      <c r="A77" s="60"/>
      <c r="B77" s="60"/>
      <c r="C77" s="60"/>
      <c r="D77" s="60"/>
    </row>
    <row r="78" spans="1:8">
      <c r="A78" s="60"/>
      <c r="B78" s="60"/>
      <c r="C78" s="60"/>
      <c r="D78" s="60"/>
    </row>
    <row r="79" spans="1:8">
      <c r="A79" s="60"/>
      <c r="B79" s="60"/>
      <c r="C79" s="60"/>
      <c r="D79" s="60"/>
    </row>
    <row r="80" spans="1:8">
      <c r="A80" s="60"/>
      <c r="B80" s="60"/>
      <c r="C80" s="60"/>
      <c r="D80" s="60"/>
    </row>
    <row r="81" spans="1:4">
      <c r="A81" s="60"/>
      <c r="B81" s="60"/>
      <c r="C81" s="60"/>
      <c r="D81" s="60"/>
    </row>
    <row r="82" spans="1:4">
      <c r="A82" s="60"/>
      <c r="B82" s="60"/>
      <c r="C82" s="60"/>
      <c r="D82" s="60"/>
    </row>
    <row r="83" spans="1:4">
      <c r="A83" s="60"/>
      <c r="B83" s="60"/>
      <c r="C83" s="60"/>
      <c r="D83" s="60"/>
    </row>
    <row r="84" spans="1:4">
      <c r="A84" s="60"/>
      <c r="B84" s="60"/>
      <c r="C84" s="60"/>
      <c r="D84" s="60"/>
    </row>
    <row r="85" spans="1:4">
      <c r="A85" s="60"/>
      <c r="B85" s="60"/>
      <c r="C85" s="60"/>
      <c r="D85" s="60"/>
    </row>
    <row r="86" spans="1:4">
      <c r="A86" s="60"/>
      <c r="B86" s="60"/>
      <c r="C86" s="60"/>
      <c r="D86" s="60"/>
    </row>
    <row r="87" spans="1:4">
      <c r="A87" s="60"/>
      <c r="B87" s="60"/>
      <c r="C87" s="60"/>
      <c r="D87" s="60"/>
    </row>
    <row r="88" spans="1:4">
      <c r="A88" s="60"/>
      <c r="B88" s="60"/>
      <c r="C88" s="60"/>
      <c r="D88" s="60"/>
    </row>
    <row r="89" spans="1:4">
      <c r="A89" s="60"/>
      <c r="B89" s="60"/>
      <c r="C89" s="60"/>
      <c r="D89" s="60"/>
    </row>
    <row r="90" spans="1:4">
      <c r="A90" s="60"/>
      <c r="B90" s="60"/>
      <c r="C90" s="60"/>
      <c r="D90" s="60"/>
    </row>
    <row r="91" spans="1:4">
      <c r="A91" s="60"/>
      <c r="B91" s="60"/>
      <c r="C91" s="60"/>
      <c r="D91" s="60"/>
    </row>
    <row r="92" spans="1:4">
      <c r="A92" s="60"/>
      <c r="B92" s="60"/>
      <c r="C92" s="60"/>
      <c r="D92" s="60"/>
    </row>
    <row r="93" spans="1:4">
      <c r="A93" s="60"/>
      <c r="B93" s="60"/>
      <c r="C93" s="60"/>
      <c r="D93" s="60"/>
    </row>
    <row r="94" spans="1:4">
      <c r="A94" s="60"/>
      <c r="B94" s="60"/>
      <c r="C94" s="60"/>
      <c r="D94" s="60"/>
    </row>
    <row r="95" spans="1:4">
      <c r="A95" s="60"/>
      <c r="B95" s="60"/>
      <c r="C95" s="60"/>
      <c r="D95" s="60"/>
    </row>
    <row r="96" spans="1:4">
      <c r="A96" s="60"/>
      <c r="B96" s="60"/>
      <c r="C96" s="60"/>
      <c r="D96" s="60"/>
    </row>
    <row r="97" spans="1:4">
      <c r="A97" s="60"/>
      <c r="B97" s="60"/>
      <c r="C97" s="60"/>
      <c r="D97" s="60"/>
    </row>
    <row r="98" spans="1:4">
      <c r="A98" s="60"/>
      <c r="B98" s="60"/>
      <c r="C98" s="60"/>
      <c r="D98" s="60"/>
    </row>
    <row r="99" spans="1:4">
      <c r="A99" s="60"/>
      <c r="B99" s="60"/>
      <c r="C99" s="60"/>
      <c r="D99" s="60"/>
    </row>
    <row r="100" spans="1:4">
      <c r="A100" s="60"/>
      <c r="B100" s="60"/>
      <c r="C100" s="60"/>
      <c r="D100" s="60"/>
    </row>
    <row r="101" spans="1:4">
      <c r="A101" s="60"/>
      <c r="B101" s="60"/>
      <c r="C101" s="60"/>
      <c r="D101" s="60"/>
    </row>
    <row r="102" spans="1:4">
      <c r="A102" s="60"/>
      <c r="B102" s="60"/>
      <c r="C102" s="60"/>
      <c r="D102" s="60"/>
    </row>
    <row r="103" spans="1:4">
      <c r="A103" s="60"/>
      <c r="B103" s="60"/>
      <c r="C103" s="60"/>
      <c r="D103" s="60"/>
    </row>
    <row r="104" spans="1:4">
      <c r="A104" s="60"/>
      <c r="B104" s="60"/>
      <c r="C104" s="60"/>
      <c r="D104" s="60"/>
    </row>
    <row r="105" spans="1:4">
      <c r="A105" s="60"/>
      <c r="B105" s="60"/>
      <c r="C105" s="60"/>
      <c r="D105" s="60"/>
    </row>
    <row r="106" spans="1:4">
      <c r="A106" s="60"/>
      <c r="B106" s="60"/>
      <c r="C106" s="60"/>
      <c r="D106" s="60"/>
    </row>
    <row r="107" spans="1:4">
      <c r="A107" s="60"/>
      <c r="B107" s="60"/>
      <c r="C107" s="60"/>
      <c r="D107" s="60"/>
    </row>
    <row r="108" spans="1:4">
      <c r="A108" s="60"/>
      <c r="B108" s="60"/>
      <c r="C108" s="60"/>
      <c r="D108" s="60"/>
    </row>
    <row r="109" spans="1:4">
      <c r="A109" s="60"/>
      <c r="B109" s="60"/>
      <c r="C109" s="60"/>
      <c r="D109" s="60"/>
    </row>
    <row r="110" spans="1:4">
      <c r="A110" s="60"/>
      <c r="B110" s="60"/>
      <c r="C110" s="60"/>
      <c r="D110" s="60"/>
    </row>
    <row r="111" spans="1:4">
      <c r="A111" s="60"/>
      <c r="B111" s="60"/>
      <c r="C111" s="60"/>
      <c r="D111" s="60"/>
    </row>
    <row r="112" spans="1:4">
      <c r="A112" s="60"/>
      <c r="B112" s="60"/>
      <c r="C112" s="60"/>
      <c r="D112" s="60"/>
    </row>
    <row r="113" spans="1:4">
      <c r="A113" s="60"/>
      <c r="B113" s="60"/>
      <c r="C113" s="60"/>
      <c r="D113" s="60"/>
    </row>
    <row r="114" spans="1:4">
      <c r="A114" s="60"/>
      <c r="B114" s="60"/>
      <c r="C114" s="60"/>
      <c r="D114" s="60"/>
    </row>
    <row r="115" spans="1:4">
      <c r="A115" s="60"/>
      <c r="B115" s="60"/>
      <c r="C115" s="60"/>
      <c r="D115" s="60"/>
    </row>
    <row r="116" spans="1:4">
      <c r="A116" s="60"/>
      <c r="B116" s="60"/>
      <c r="C116" s="60"/>
      <c r="D116" s="60"/>
    </row>
    <row r="117" spans="1:4">
      <c r="A117" s="60"/>
      <c r="B117" s="60"/>
      <c r="C117" s="60"/>
      <c r="D117" s="60"/>
    </row>
    <row r="118" spans="1:4">
      <c r="A118" s="60"/>
      <c r="B118" s="60"/>
      <c r="C118" s="60"/>
      <c r="D118" s="60"/>
    </row>
    <row r="119" spans="1:4">
      <c r="A119" s="60"/>
      <c r="B119" s="60"/>
      <c r="C119" s="60"/>
      <c r="D119" s="60"/>
    </row>
    <row r="120" spans="1:4">
      <c r="A120" s="60"/>
      <c r="B120" s="60"/>
      <c r="C120" s="60"/>
      <c r="D120" s="60"/>
    </row>
    <row r="121" spans="1:4">
      <c r="A121" s="60"/>
      <c r="B121" s="60"/>
      <c r="C121" s="60"/>
      <c r="D121" s="60"/>
    </row>
    <row r="122" spans="1:4">
      <c r="A122" s="60"/>
      <c r="B122" s="60"/>
      <c r="C122" s="60"/>
      <c r="D122" s="60"/>
    </row>
    <row r="123" spans="1:4">
      <c r="A123" s="60"/>
      <c r="B123" s="60"/>
      <c r="C123" s="60"/>
      <c r="D123" s="60"/>
    </row>
    <row r="124" spans="1:4">
      <c r="A124" s="60"/>
      <c r="B124" s="60"/>
      <c r="C124" s="60"/>
      <c r="D124" s="60"/>
    </row>
    <row r="125" spans="1:4">
      <c r="A125" s="60"/>
      <c r="B125" s="60"/>
      <c r="C125" s="60"/>
      <c r="D125" s="60"/>
    </row>
    <row r="126" spans="1:4">
      <c r="A126" s="60"/>
      <c r="B126" s="60"/>
      <c r="C126" s="60"/>
      <c r="D126" s="60"/>
    </row>
    <row r="127" spans="1:4">
      <c r="A127" s="60"/>
      <c r="B127" s="60"/>
      <c r="C127" s="60"/>
      <c r="D127" s="60"/>
    </row>
    <row r="128" spans="1:4">
      <c r="A128" s="60"/>
      <c r="B128" s="60"/>
      <c r="C128" s="60"/>
      <c r="D128" s="60"/>
    </row>
    <row r="129" spans="1:4">
      <c r="A129" s="60"/>
      <c r="B129" s="60"/>
      <c r="C129" s="60"/>
      <c r="D129" s="60"/>
    </row>
    <row r="130" spans="1:4">
      <c r="A130" s="60"/>
      <c r="B130" s="60"/>
      <c r="C130" s="60"/>
      <c r="D130" s="60"/>
    </row>
    <row r="131" spans="1:4">
      <c r="A131" s="60"/>
      <c r="B131" s="60"/>
      <c r="C131" s="60"/>
      <c r="D131" s="60"/>
    </row>
    <row r="132" spans="1:4">
      <c r="A132" s="60"/>
      <c r="B132" s="60"/>
      <c r="C132" s="60"/>
      <c r="D132" s="60"/>
    </row>
    <row r="133" spans="1:4">
      <c r="A133" s="60"/>
      <c r="B133" s="60"/>
      <c r="C133" s="60"/>
      <c r="D133" s="60"/>
    </row>
    <row r="134" spans="1:4">
      <c r="A134" s="60"/>
      <c r="B134" s="60"/>
      <c r="C134" s="60"/>
      <c r="D134" s="60"/>
    </row>
    <row r="135" spans="1:4">
      <c r="A135" s="60"/>
      <c r="B135" s="60"/>
      <c r="C135" s="60"/>
      <c r="D135" s="60"/>
    </row>
    <row r="136" spans="1:4">
      <c r="A136" s="60"/>
      <c r="B136" s="60"/>
      <c r="C136" s="60"/>
      <c r="D136" s="60"/>
    </row>
    <row r="137" spans="1:4">
      <c r="A137" s="60"/>
      <c r="B137" s="60"/>
      <c r="C137" s="60"/>
      <c r="D137" s="60"/>
    </row>
    <row r="138" spans="1:4">
      <c r="A138" s="60"/>
      <c r="B138" s="60"/>
      <c r="C138" s="60"/>
      <c r="D138" s="60"/>
    </row>
    <row r="139" spans="1:4">
      <c r="A139" s="60"/>
      <c r="B139" s="60"/>
      <c r="C139" s="60"/>
      <c r="D139" s="60"/>
    </row>
    <row r="140" spans="1:4">
      <c r="A140" s="60"/>
      <c r="B140" s="60"/>
      <c r="C140" s="60"/>
      <c r="D140" s="60"/>
    </row>
    <row r="141" spans="1:4">
      <c r="A141" s="60"/>
      <c r="B141" s="60"/>
      <c r="C141" s="60"/>
      <c r="D141" s="60"/>
    </row>
    <row r="142" spans="1:4">
      <c r="A142" s="60"/>
      <c r="B142" s="60"/>
      <c r="C142" s="60"/>
      <c r="D142" s="60"/>
    </row>
    <row r="143" spans="1:4">
      <c r="A143" s="60"/>
      <c r="B143" s="60"/>
      <c r="C143" s="60"/>
      <c r="D143" s="60"/>
    </row>
    <row r="144" spans="1:4">
      <c r="A144" s="60"/>
      <c r="B144" s="60"/>
      <c r="C144" s="60"/>
      <c r="D144" s="60"/>
    </row>
    <row r="145" spans="1:4">
      <c r="A145" s="60"/>
      <c r="B145" s="60"/>
      <c r="C145" s="60"/>
      <c r="D145" s="60"/>
    </row>
    <row r="146" spans="1:4">
      <c r="A146" s="60"/>
      <c r="B146" s="60"/>
      <c r="C146" s="60"/>
      <c r="D146" s="60"/>
    </row>
    <row r="147" spans="1:4">
      <c r="A147" s="60"/>
      <c r="B147" s="60"/>
      <c r="C147" s="60"/>
      <c r="D147" s="60"/>
    </row>
    <row r="148" spans="1:4">
      <c r="A148" s="60"/>
      <c r="B148" s="60"/>
      <c r="C148" s="60"/>
      <c r="D148" s="60"/>
    </row>
    <row r="149" spans="1:4">
      <c r="A149" s="60"/>
      <c r="B149" s="60"/>
      <c r="C149" s="60"/>
      <c r="D149" s="60"/>
    </row>
    <row r="150" spans="1:4">
      <c r="A150" s="60"/>
      <c r="B150" s="60"/>
      <c r="C150" s="60"/>
      <c r="D150" s="60"/>
    </row>
    <row r="151" spans="1:4">
      <c r="A151" s="60"/>
      <c r="B151" s="60"/>
      <c r="C151" s="60"/>
      <c r="D151" s="60"/>
    </row>
    <row r="152" spans="1:4">
      <c r="A152" s="60"/>
      <c r="B152" s="60"/>
      <c r="C152" s="60"/>
      <c r="D152" s="60"/>
    </row>
    <row r="153" spans="1:4">
      <c r="A153" s="60"/>
      <c r="B153" s="60"/>
      <c r="C153" s="60"/>
      <c r="D153" s="60"/>
    </row>
    <row r="154" spans="1:4">
      <c r="A154" s="60"/>
      <c r="B154" s="60"/>
      <c r="C154" s="60"/>
      <c r="D154" s="60"/>
    </row>
    <row r="155" spans="1:4">
      <c r="A155" s="60"/>
      <c r="B155" s="60"/>
      <c r="C155" s="60"/>
      <c r="D155" s="60"/>
    </row>
    <row r="156" spans="1:4">
      <c r="A156" s="60"/>
      <c r="B156" s="60"/>
      <c r="C156" s="60"/>
      <c r="D156" s="60"/>
    </row>
    <row r="157" spans="1:4">
      <c r="A157" s="60"/>
      <c r="B157" s="60"/>
      <c r="C157" s="60"/>
      <c r="D157" s="60"/>
    </row>
    <row r="158" spans="1:4">
      <c r="A158" s="60"/>
      <c r="B158" s="60"/>
      <c r="C158" s="60"/>
      <c r="D158" s="60"/>
    </row>
    <row r="159" spans="1:4">
      <c r="A159" s="60"/>
      <c r="B159" s="60"/>
      <c r="C159" s="60"/>
      <c r="D159" s="60"/>
    </row>
    <row r="160" spans="1:4" s="61" customFormat="1">
      <c r="A160" s="60"/>
      <c r="B160" s="60"/>
      <c r="C160" s="60"/>
      <c r="D160" s="60"/>
    </row>
    <row r="161" spans="1:4">
      <c r="A161" s="60"/>
      <c r="B161" s="60"/>
      <c r="C161" s="60"/>
      <c r="D161" s="60"/>
    </row>
    <row r="162" spans="1:4">
      <c r="A162" s="60"/>
      <c r="B162" s="60"/>
      <c r="C162" s="60"/>
      <c r="D162" s="60"/>
    </row>
    <row r="163" spans="1:4">
      <c r="A163" s="60"/>
      <c r="B163" s="60"/>
      <c r="C163" s="60"/>
      <c r="D163" s="60"/>
    </row>
    <row r="164" spans="1:4">
      <c r="A164" s="60"/>
      <c r="B164" s="60"/>
      <c r="C164" s="60"/>
      <c r="D164" s="60"/>
    </row>
    <row r="165" spans="1:4">
      <c r="A165" s="60"/>
      <c r="B165" s="60"/>
      <c r="C165" s="60"/>
      <c r="D165" s="60"/>
    </row>
    <row r="166" spans="1:4">
      <c r="A166" s="60"/>
      <c r="B166" s="60"/>
      <c r="C166" s="60"/>
      <c r="D166" s="60"/>
    </row>
    <row r="167" spans="1:4">
      <c r="A167" s="60"/>
      <c r="B167" s="60"/>
      <c r="C167" s="60"/>
      <c r="D167" s="60"/>
    </row>
    <row r="168" spans="1:4" s="61" customFormat="1">
      <c r="A168" s="60"/>
      <c r="B168" s="60"/>
      <c r="C168" s="60"/>
      <c r="D168" s="60"/>
    </row>
    <row r="169" spans="1:4">
      <c r="A169" s="60"/>
      <c r="B169" s="60"/>
      <c r="C169" s="60"/>
      <c r="D169" s="60"/>
    </row>
    <row r="170" spans="1:4">
      <c r="A170" s="60"/>
      <c r="B170" s="60"/>
      <c r="C170" s="60"/>
      <c r="D170" s="60"/>
    </row>
    <row r="171" spans="1:4">
      <c r="A171" s="60"/>
      <c r="B171" s="60"/>
      <c r="C171" s="60"/>
      <c r="D171" s="60"/>
    </row>
    <row r="172" spans="1:4">
      <c r="A172" s="60"/>
      <c r="B172" s="60"/>
      <c r="C172" s="60"/>
      <c r="D172" s="60"/>
    </row>
    <row r="173" spans="1:4">
      <c r="B173" s="62"/>
      <c r="C173" s="62"/>
      <c r="D173" s="62"/>
    </row>
    <row r="174" spans="1:4">
      <c r="B174" s="62"/>
      <c r="C174" s="62"/>
      <c r="D174" s="62"/>
    </row>
    <row r="175" spans="1:4" ht="13.5">
      <c r="A175" s="63"/>
      <c r="B175" s="62"/>
      <c r="C175" s="62"/>
      <c r="D175" s="62"/>
    </row>
    <row r="176" spans="1:4" ht="13.5">
      <c r="A176" s="63"/>
      <c r="B176" s="62"/>
      <c r="C176" s="62"/>
      <c r="D176" s="62"/>
    </row>
    <row r="177" spans="1:22" ht="13.5">
      <c r="A177" s="63"/>
      <c r="B177" s="62"/>
      <c r="C177" s="62"/>
      <c r="D177" s="62"/>
    </row>
    <row r="178" spans="1:22" ht="13.5">
      <c r="A178" s="63"/>
      <c r="B178" s="62"/>
      <c r="C178" s="62"/>
      <c r="D178" s="62"/>
    </row>
    <row r="179" spans="1:22" ht="13.5">
      <c r="A179" s="63"/>
      <c r="B179" s="62"/>
      <c r="C179" s="62"/>
      <c r="D179" s="62"/>
    </row>
    <row r="180" spans="1:22" ht="13.5">
      <c r="A180" s="63"/>
      <c r="B180" s="62"/>
      <c r="C180" s="62"/>
      <c r="D180" s="62"/>
    </row>
    <row r="181" spans="1:22" ht="13.5">
      <c r="A181" s="63"/>
      <c r="B181" s="64"/>
      <c r="C181" s="64"/>
      <c r="D181" s="64"/>
    </row>
    <row r="182" spans="1:22" ht="13.5">
      <c r="A182" s="63"/>
      <c r="B182" s="64"/>
      <c r="C182" s="64"/>
      <c r="D182" s="64"/>
    </row>
    <row r="183" spans="1:22" ht="13.5">
      <c r="A183" s="63"/>
      <c r="B183" s="64"/>
      <c r="C183" s="64"/>
      <c r="D183" s="64"/>
    </row>
    <row r="184" spans="1:22" ht="13.5">
      <c r="A184" s="63"/>
      <c r="B184" s="64"/>
      <c r="C184" s="64"/>
      <c r="D184" s="64"/>
    </row>
    <row r="185" spans="1:22" ht="13.5">
      <c r="A185" s="63"/>
      <c r="B185" s="64"/>
      <c r="C185" s="64"/>
      <c r="D185" s="64"/>
    </row>
    <row r="186" spans="1:22" ht="13.5">
      <c r="A186" s="63"/>
      <c r="B186" s="64"/>
      <c r="C186" s="64"/>
      <c r="D186" s="64"/>
    </row>
    <row r="187" spans="1:22" s="65" customFormat="1" ht="13.5">
      <c r="A187" s="63"/>
      <c r="B187" s="64"/>
      <c r="C187" s="64"/>
      <c r="D187" s="6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</row>
    <row r="188" spans="1:22" s="65" customFormat="1" ht="13.5">
      <c r="A188" s="63"/>
      <c r="B188" s="64"/>
      <c r="C188" s="64"/>
      <c r="D188" s="6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1:22" s="65" customFormat="1" ht="13.5">
      <c r="A189" s="63"/>
      <c r="B189" s="64"/>
      <c r="C189" s="64"/>
      <c r="D189" s="6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1:22" s="65" customFormat="1" ht="13.5">
      <c r="A190" s="63"/>
      <c r="B190" s="64"/>
      <c r="C190" s="64"/>
      <c r="D190" s="6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1:22" s="65" customFormat="1" ht="13.5">
      <c r="A191" s="63"/>
      <c r="B191" s="64"/>
      <c r="C191" s="64"/>
      <c r="D191" s="6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1:22" s="65" customFormat="1" ht="13.5">
      <c r="A192" s="63"/>
      <c r="B192" s="64"/>
      <c r="C192" s="64"/>
      <c r="D192" s="6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1:22" s="65" customFormat="1" ht="13.5">
      <c r="A193" s="63"/>
      <c r="B193" s="64"/>
      <c r="C193" s="64"/>
      <c r="D193" s="6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1:22" s="65" customFormat="1" ht="13.5">
      <c r="A194" s="63"/>
      <c r="B194" s="64"/>
      <c r="C194" s="64"/>
      <c r="D194" s="6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1:22" s="65" customFormat="1" ht="13.5">
      <c r="A195" s="63"/>
      <c r="B195" s="64"/>
      <c r="C195" s="64"/>
      <c r="D195" s="6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1:22" s="65" customFormat="1" ht="13.5">
      <c r="A196" s="63"/>
      <c r="B196" s="64"/>
      <c r="C196" s="64"/>
      <c r="D196" s="6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1:22" s="65" customFormat="1" ht="13.5">
      <c r="A197" s="63"/>
      <c r="B197" s="64"/>
      <c r="C197" s="64"/>
      <c r="D197" s="6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1:22" s="65" customFormat="1" ht="13.5">
      <c r="A198" s="63"/>
      <c r="B198" s="64"/>
      <c r="C198" s="64"/>
      <c r="D198" s="6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s="65" customFormat="1" ht="13.5">
      <c r="A199" s="63"/>
      <c r="B199" s="64"/>
      <c r="C199" s="64"/>
      <c r="D199" s="6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s="65" customFormat="1" ht="13.5">
      <c r="A200" s="63"/>
      <c r="B200" s="64"/>
      <c r="C200" s="64"/>
      <c r="D200" s="6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s="65" customFormat="1" ht="13.5">
      <c r="A201" s="63"/>
      <c r="B201" s="64"/>
      <c r="C201" s="64"/>
      <c r="D201" s="6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1:22" s="65" customFormat="1" ht="13.5">
      <c r="A202" s="63"/>
      <c r="B202" s="64"/>
      <c r="C202" s="64"/>
      <c r="D202" s="6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22" ht="13.5">
      <c r="A203" s="63"/>
    </row>
    <row r="204" spans="1:22" ht="13.5">
      <c r="A204" s="63"/>
    </row>
    <row r="205" spans="1:22" ht="13.5">
      <c r="A205" s="63"/>
    </row>
    <row r="206" spans="1:22" ht="13.5">
      <c r="A206" s="63"/>
    </row>
    <row r="207" spans="1:22" ht="13.5">
      <c r="A207" s="63"/>
    </row>
    <row r="208" spans="1:22" ht="13.5">
      <c r="A208" s="63"/>
    </row>
    <row r="209" spans="1:1" ht="13.5">
      <c r="A209" s="63"/>
    </row>
    <row r="210" spans="1:1" ht="13.5">
      <c r="A210" s="63"/>
    </row>
    <row r="211" spans="1:1" ht="13.5">
      <c r="A211" s="63"/>
    </row>
    <row r="212" spans="1:1" ht="13.5">
      <c r="A212" s="63"/>
    </row>
    <row r="213" spans="1:1" ht="13.5">
      <c r="A213" s="63"/>
    </row>
    <row r="214" spans="1:1" ht="13.5">
      <c r="A214" s="63"/>
    </row>
    <row r="215" spans="1:1" ht="13.5">
      <c r="A215" s="63"/>
    </row>
    <row r="216" spans="1:1" ht="13.5">
      <c r="A216" s="63"/>
    </row>
    <row r="217" spans="1:1" ht="13.5">
      <c r="A217" s="63"/>
    </row>
    <row r="218" spans="1:1" ht="13.5">
      <c r="A218" s="63"/>
    </row>
    <row r="219" spans="1:1" ht="13.5">
      <c r="A219" s="63"/>
    </row>
    <row r="220" spans="1:1" ht="13.5">
      <c r="A220" s="63"/>
    </row>
    <row r="221" spans="1:1" ht="13.5">
      <c r="A221" s="63"/>
    </row>
    <row r="222" spans="1:1" ht="13.5">
      <c r="A222" s="63"/>
    </row>
    <row r="223" spans="1:1" ht="13.5">
      <c r="A223" s="63"/>
    </row>
    <row r="224" spans="1:1" ht="13.5">
      <c r="A224" s="63"/>
    </row>
    <row r="225" spans="1:1" ht="13.5">
      <c r="A225" s="63"/>
    </row>
    <row r="226" spans="1:1" ht="13.5">
      <c r="A226" s="63"/>
    </row>
    <row r="227" spans="1:1" ht="13.5">
      <c r="A227" s="63"/>
    </row>
    <row r="228" spans="1:1" ht="13.5">
      <c r="A228" s="63"/>
    </row>
    <row r="229" spans="1:1" ht="13.5">
      <c r="A229" s="63"/>
    </row>
    <row r="230" spans="1:1" ht="13.5">
      <c r="A230" s="63"/>
    </row>
    <row r="231" spans="1:1" ht="13.5">
      <c r="A231" s="63"/>
    </row>
    <row r="232" spans="1:1" ht="13.5">
      <c r="A232" s="63"/>
    </row>
    <row r="233" spans="1:1" ht="13.5">
      <c r="A233" s="63"/>
    </row>
    <row r="234" spans="1:1" ht="13.5">
      <c r="A234" s="63"/>
    </row>
    <row r="235" spans="1:1" ht="13.5">
      <c r="A235" s="63"/>
    </row>
    <row r="236" spans="1:1" ht="13.5">
      <c r="A236" s="63"/>
    </row>
    <row r="237" spans="1:1" ht="13.5">
      <c r="A237" s="63"/>
    </row>
    <row r="238" spans="1:1" ht="13.5">
      <c r="A238" s="63"/>
    </row>
    <row r="239" spans="1:1" ht="13.5">
      <c r="A239" s="63"/>
    </row>
    <row r="240" spans="1:1" ht="13.5">
      <c r="A240" s="63"/>
    </row>
    <row r="241" spans="1:1" ht="13.5">
      <c r="A241" s="63"/>
    </row>
    <row r="242" spans="1:1" ht="13.5">
      <c r="A242" s="63"/>
    </row>
    <row r="243" spans="1:1" ht="13.5">
      <c r="A243" s="63"/>
    </row>
    <row r="244" spans="1:1" ht="13.5">
      <c r="A244" s="63"/>
    </row>
    <row r="245" spans="1:1" ht="13.5">
      <c r="A245" s="63"/>
    </row>
    <row r="246" spans="1:1" ht="13.5">
      <c r="A246" s="63"/>
    </row>
    <row r="247" spans="1:1" ht="13.5">
      <c r="A247" s="63"/>
    </row>
    <row r="248" spans="1:1" ht="13.5">
      <c r="A248" s="63"/>
    </row>
    <row r="249" spans="1:1" ht="13.5">
      <c r="A249" s="63"/>
    </row>
    <row r="250" spans="1:1" ht="13.5">
      <c r="A250" s="63"/>
    </row>
    <row r="251" spans="1:1" ht="13.5">
      <c r="A251" s="63"/>
    </row>
    <row r="252" spans="1:1" ht="13.5">
      <c r="A252" s="63"/>
    </row>
    <row r="253" spans="1:1" ht="13.5">
      <c r="A253" s="63"/>
    </row>
    <row r="254" spans="1:1" ht="13.5">
      <c r="A254" s="63"/>
    </row>
    <row r="255" spans="1:1" ht="13.5">
      <c r="A255" s="63"/>
    </row>
    <row r="256" spans="1:1" ht="13.5">
      <c r="A256" s="63"/>
    </row>
    <row r="257" spans="1:1" ht="13.5">
      <c r="A257" s="63"/>
    </row>
    <row r="258" spans="1:1" ht="13.5">
      <c r="A258" s="63"/>
    </row>
    <row r="259" spans="1:1" ht="13.5">
      <c r="A259" s="63"/>
    </row>
    <row r="260" spans="1:1" ht="13.5">
      <c r="A260" s="63"/>
    </row>
    <row r="261" spans="1:1" ht="13.5">
      <c r="A261" s="63"/>
    </row>
    <row r="262" spans="1:1" ht="13.5">
      <c r="A262" s="63"/>
    </row>
    <row r="263" spans="1:1" ht="13.5">
      <c r="A263" s="63"/>
    </row>
    <row r="264" spans="1:1" ht="13.5">
      <c r="A264" s="63"/>
    </row>
    <row r="265" spans="1:1" ht="13.5">
      <c r="A265" s="63"/>
    </row>
    <row r="266" spans="1:1" ht="13.5">
      <c r="A266" s="63"/>
    </row>
    <row r="267" spans="1:1" ht="13.5">
      <c r="A267" s="63"/>
    </row>
    <row r="268" spans="1:1" ht="13.5">
      <c r="A268" s="63"/>
    </row>
    <row r="269" spans="1:1" ht="13.5">
      <c r="A269" s="63"/>
    </row>
    <row r="270" spans="1:1" ht="13.5">
      <c r="A270" s="63"/>
    </row>
    <row r="271" spans="1:1" ht="13.5">
      <c r="A271" s="63"/>
    </row>
    <row r="272" spans="1:1" ht="13.5">
      <c r="A272" s="63"/>
    </row>
    <row r="273" spans="1:1" ht="13.5">
      <c r="A273" s="63"/>
    </row>
    <row r="274" spans="1:1" ht="13.5">
      <c r="A274" s="63"/>
    </row>
    <row r="275" spans="1:1" ht="13.5">
      <c r="A275" s="63"/>
    </row>
    <row r="276" spans="1:1" ht="13.5">
      <c r="A276" s="63"/>
    </row>
    <row r="277" spans="1:1" ht="13.5">
      <c r="A277" s="63"/>
    </row>
    <row r="278" spans="1:1" ht="13.5">
      <c r="A278" s="63"/>
    </row>
    <row r="279" spans="1:1" ht="13.5">
      <c r="A279" s="63"/>
    </row>
    <row r="280" spans="1:1" ht="13.5">
      <c r="A280" s="63"/>
    </row>
    <row r="281" spans="1:1" ht="13.5">
      <c r="A281" s="63"/>
    </row>
    <row r="282" spans="1:1" ht="13.5">
      <c r="A282" s="63"/>
    </row>
    <row r="283" spans="1:1" ht="13.5">
      <c r="A283" s="63"/>
    </row>
    <row r="284" spans="1:1" ht="13.5">
      <c r="A284" s="63"/>
    </row>
    <row r="285" spans="1:1" ht="13.5">
      <c r="A285" s="63"/>
    </row>
    <row r="286" spans="1:1" ht="13.5">
      <c r="A286" s="63"/>
    </row>
    <row r="287" spans="1:1" ht="13.5">
      <c r="A287" s="66"/>
    </row>
    <row r="288" spans="1:1" ht="13.5">
      <c r="A288" s="67"/>
    </row>
    <row r="289" spans="1:1" ht="13.5">
      <c r="A289" s="67"/>
    </row>
    <row r="290" spans="1:1" ht="13.5">
      <c r="A290" s="67"/>
    </row>
    <row r="291" spans="1:1" ht="13.5">
      <c r="A291" s="67"/>
    </row>
    <row r="292" spans="1:1" ht="13.5">
      <c r="A292" s="67"/>
    </row>
    <row r="293" spans="1:1" ht="13.5">
      <c r="A293" s="67"/>
    </row>
    <row r="294" spans="1:1" ht="13.5">
      <c r="A294" s="67"/>
    </row>
    <row r="295" spans="1:1" ht="13.5">
      <c r="A295" s="67"/>
    </row>
    <row r="296" spans="1:1" ht="13.5">
      <c r="A296" s="67"/>
    </row>
    <row r="297" spans="1:1" ht="13.5">
      <c r="A297" s="67"/>
    </row>
    <row r="298" spans="1:1" ht="13.5">
      <c r="A298" s="67"/>
    </row>
    <row r="299" spans="1:1" ht="13.5">
      <c r="A299" s="67"/>
    </row>
    <row r="300" spans="1:1" ht="13.5">
      <c r="A300" s="67"/>
    </row>
    <row r="301" spans="1:1" ht="13.5">
      <c r="A301" s="67"/>
    </row>
    <row r="302" spans="1:1" ht="13.5">
      <c r="A302" s="67"/>
    </row>
    <row r="303" spans="1:1" ht="13.5">
      <c r="A303" s="67"/>
    </row>
    <row r="304" spans="1:1" ht="13.5">
      <c r="A304" s="67"/>
    </row>
    <row r="305" spans="1:1" ht="13.5">
      <c r="A305" s="67"/>
    </row>
    <row r="306" spans="1:1" ht="13.5">
      <c r="A306" s="67"/>
    </row>
    <row r="307" spans="1:1" ht="13.5">
      <c r="A307" s="67"/>
    </row>
    <row r="308" spans="1:1" ht="13.5">
      <c r="A308" s="67"/>
    </row>
    <row r="309" spans="1:1" ht="13.5">
      <c r="A309" s="67"/>
    </row>
    <row r="310" spans="1:1" ht="13.5">
      <c r="A310" s="67"/>
    </row>
    <row r="311" spans="1:1" ht="13.5">
      <c r="A311" s="67"/>
    </row>
    <row r="312" spans="1:1" ht="13.5">
      <c r="A312" s="67"/>
    </row>
    <row r="313" spans="1:1" ht="13.5">
      <c r="A313" s="67"/>
    </row>
    <row r="314" spans="1:1" ht="13.5">
      <c r="A314" s="67"/>
    </row>
    <row r="315" spans="1:1" ht="13.5">
      <c r="A315" s="67"/>
    </row>
    <row r="316" spans="1:1" ht="13.5">
      <c r="A316" s="67"/>
    </row>
    <row r="317" spans="1:1" ht="13.5">
      <c r="A317" s="67"/>
    </row>
    <row r="318" spans="1:1" ht="13.5">
      <c r="A318" s="67"/>
    </row>
    <row r="319" spans="1:1" ht="13.5">
      <c r="A319" s="67"/>
    </row>
    <row r="320" spans="1:1" ht="13.5">
      <c r="A320" s="67"/>
    </row>
    <row r="321" spans="1:1" ht="13.5">
      <c r="A321" s="67"/>
    </row>
    <row r="322" spans="1:1" ht="13.5">
      <c r="A322" s="67"/>
    </row>
    <row r="323" spans="1:1" ht="13.5">
      <c r="A323" s="67"/>
    </row>
    <row r="324" spans="1:1" ht="13.5">
      <c r="A324" s="63"/>
    </row>
    <row r="325" spans="1:1" ht="13.5">
      <c r="A325" s="67"/>
    </row>
    <row r="326" spans="1:1" ht="13.5">
      <c r="A326" s="67"/>
    </row>
    <row r="327" spans="1:1" ht="13.5">
      <c r="A327" s="67"/>
    </row>
    <row r="328" spans="1:1" ht="13.5">
      <c r="A328" s="67"/>
    </row>
    <row r="329" spans="1:1" ht="13.5">
      <c r="A329" s="67"/>
    </row>
    <row r="330" spans="1:1" ht="13.5">
      <c r="A330" s="67"/>
    </row>
    <row r="331" spans="1:1" ht="13.5">
      <c r="A331" s="67"/>
    </row>
    <row r="332" spans="1:1" ht="13.5">
      <c r="A332" s="67"/>
    </row>
    <row r="333" spans="1:1" ht="13.5">
      <c r="A333" s="67"/>
    </row>
    <row r="334" spans="1:1" ht="13.5">
      <c r="A334" s="67"/>
    </row>
    <row r="335" spans="1:1" ht="13.5">
      <c r="A335" s="67"/>
    </row>
    <row r="336" spans="1:1" ht="13.5">
      <c r="A336" s="63"/>
    </row>
    <row r="337" spans="1:1" ht="13.5">
      <c r="A337" s="67"/>
    </row>
    <row r="338" spans="1:1" ht="13.5">
      <c r="A338" s="67"/>
    </row>
    <row r="339" spans="1:1" ht="13.5">
      <c r="A339" s="67"/>
    </row>
    <row r="340" spans="1:1" ht="13.5">
      <c r="A340" s="67"/>
    </row>
    <row r="341" spans="1:1" ht="13.5">
      <c r="A341" s="67"/>
    </row>
    <row r="342" spans="1:1" ht="13.5">
      <c r="A342" s="67"/>
    </row>
    <row r="343" spans="1:1" ht="13.5">
      <c r="A343" s="67"/>
    </row>
    <row r="344" spans="1:1" ht="13.5">
      <c r="A344" s="67"/>
    </row>
    <row r="345" spans="1:1" ht="13.5">
      <c r="A345" s="67"/>
    </row>
    <row r="346" spans="1:1" ht="13.5">
      <c r="A346" s="67"/>
    </row>
    <row r="347" spans="1:1" ht="13.5">
      <c r="A347" s="67"/>
    </row>
    <row r="348" spans="1:1" ht="13.5">
      <c r="A348" s="63"/>
    </row>
    <row r="349" spans="1:1" ht="13.5">
      <c r="A349" s="63"/>
    </row>
    <row r="350" spans="1:1" ht="13.5">
      <c r="A350" s="67"/>
    </row>
    <row r="351" spans="1:1" ht="13.5">
      <c r="A351" s="67"/>
    </row>
    <row r="352" spans="1:1" ht="13.5">
      <c r="A352" s="67"/>
    </row>
    <row r="353" spans="1:1" ht="13.5">
      <c r="A353" s="67"/>
    </row>
    <row r="354" spans="1:1" ht="13.5">
      <c r="A354" s="67"/>
    </row>
    <row r="355" spans="1:1" ht="13.5">
      <c r="A355" s="67"/>
    </row>
    <row r="356" spans="1:1" ht="13.5">
      <c r="A356" s="67"/>
    </row>
    <row r="357" spans="1:1" ht="13.5">
      <c r="A357" s="67"/>
    </row>
    <row r="358" spans="1:1" ht="13.5">
      <c r="A358" s="67"/>
    </row>
    <row r="359" spans="1:1" ht="13.5">
      <c r="A359" s="67"/>
    </row>
    <row r="360" spans="1:1" ht="13.5">
      <c r="A360" s="63"/>
    </row>
    <row r="361" spans="1:1" ht="13.5">
      <c r="A361" s="63"/>
    </row>
    <row r="362" spans="1:1" ht="13.5">
      <c r="A362" s="67"/>
    </row>
    <row r="363" spans="1:1" ht="13.5">
      <c r="A363" s="67"/>
    </row>
    <row r="364" spans="1:1" ht="13.5">
      <c r="A364" s="67"/>
    </row>
    <row r="365" spans="1:1" ht="13.5">
      <c r="A365" s="67"/>
    </row>
    <row r="366" spans="1:1" ht="13.5">
      <c r="A366" s="67"/>
    </row>
    <row r="367" spans="1:1" ht="13.5">
      <c r="A367" s="67"/>
    </row>
    <row r="368" spans="1:1" ht="13.5">
      <c r="A368" s="67"/>
    </row>
    <row r="369" spans="1:1" ht="13.5">
      <c r="A369" s="67"/>
    </row>
    <row r="370" spans="1:1" ht="13.5">
      <c r="A370" s="67"/>
    </row>
    <row r="371" spans="1:1" ht="13.5">
      <c r="A371" s="67"/>
    </row>
    <row r="372" spans="1:1" ht="13.5">
      <c r="A372" s="63"/>
    </row>
    <row r="373" spans="1:1" ht="13.5">
      <c r="A373" s="63"/>
    </row>
    <row r="374" spans="1:1" ht="13.5">
      <c r="A374" s="67"/>
    </row>
    <row r="375" spans="1:1" ht="13.5">
      <c r="A375" s="67"/>
    </row>
    <row r="376" spans="1:1" ht="13.5">
      <c r="A376" s="67"/>
    </row>
    <row r="377" spans="1:1" ht="13.5">
      <c r="A377" s="67"/>
    </row>
    <row r="378" spans="1:1" ht="13.5">
      <c r="A378" s="67"/>
    </row>
    <row r="379" spans="1:1" ht="13.5">
      <c r="A379" s="67"/>
    </row>
    <row r="380" spans="1:1" ht="13.5">
      <c r="A380" s="67"/>
    </row>
    <row r="381" spans="1:1" ht="13.5">
      <c r="A381" s="67"/>
    </row>
    <row r="382" spans="1:1" ht="13.5">
      <c r="A382" s="67"/>
    </row>
    <row r="383" spans="1:1" ht="13.5">
      <c r="A383" s="67"/>
    </row>
    <row r="384" spans="1:1" ht="13.5">
      <c r="A384" s="63"/>
    </row>
    <row r="385" spans="1:1" ht="13.5">
      <c r="A385" s="63"/>
    </row>
    <row r="386" spans="1:1" ht="13.5">
      <c r="A386" s="67"/>
    </row>
    <row r="387" spans="1:1" ht="13.5">
      <c r="A387" s="67"/>
    </row>
    <row r="388" spans="1:1" ht="13.5">
      <c r="A388" s="67"/>
    </row>
    <row r="389" spans="1:1" ht="13.5">
      <c r="A389" s="67"/>
    </row>
    <row r="390" spans="1:1" ht="13.5">
      <c r="A390" s="67"/>
    </row>
    <row r="391" spans="1:1" ht="13.5">
      <c r="A391" s="67"/>
    </row>
    <row r="392" spans="1:1" ht="13.5">
      <c r="A392" s="67"/>
    </row>
    <row r="393" spans="1:1" ht="13.5">
      <c r="A393" s="67"/>
    </row>
    <row r="394" spans="1:1" ht="13.5">
      <c r="A394" s="67"/>
    </row>
    <row r="395" spans="1:1" ht="13.5">
      <c r="A395" s="67"/>
    </row>
    <row r="396" spans="1:1" ht="13.5">
      <c r="A396" s="63"/>
    </row>
  </sheetData>
  <mergeCells count="1">
    <mergeCell ref="A1:H1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28"/>
  <sheetViews>
    <sheetView workbookViewId="0">
      <pane xSplit="2" ySplit="4" topLeftCell="C243" activePane="bottomRight" state="frozen"/>
      <selection pane="topRight" activeCell="C1" sqref="C1"/>
      <selection pane="bottomLeft" activeCell="A5" sqref="A5"/>
      <selection pane="bottomRight" activeCell="M267" sqref="M267"/>
    </sheetView>
  </sheetViews>
  <sheetFormatPr defaultRowHeight="12.75"/>
  <cols>
    <col min="1" max="1" width="9.140625" style="85"/>
    <col min="2" max="2" width="6.7109375" style="109" customWidth="1"/>
    <col min="3" max="3" width="13.85546875" style="4" customWidth="1"/>
    <col min="4" max="4" width="12.42578125" style="4" customWidth="1"/>
    <col min="5" max="5" width="12" style="4" customWidth="1"/>
    <col min="6" max="6" width="12.42578125" style="4" customWidth="1"/>
    <col min="7" max="8" width="12.7109375" style="4" customWidth="1"/>
    <col min="9" max="9" width="18.7109375" style="4" customWidth="1"/>
    <col min="10" max="10" width="19.28515625" style="97" customWidth="1"/>
    <col min="11" max="11" width="19.140625" style="4" customWidth="1"/>
    <col min="12" max="12" width="17.7109375" style="97" customWidth="1"/>
    <col min="13" max="13" width="11.42578125" style="4" customWidth="1"/>
    <col min="14" max="260" width="9.140625" style="4"/>
    <col min="261" max="261" width="10.7109375" style="4" customWidth="1"/>
    <col min="262" max="263" width="10.42578125" style="4" customWidth="1"/>
    <col min="264" max="267" width="9.140625" style="4"/>
    <col min="268" max="268" width="10" style="4" customWidth="1"/>
    <col min="269" max="516" width="9.140625" style="4"/>
    <col min="517" max="517" width="10.7109375" style="4" customWidth="1"/>
    <col min="518" max="519" width="10.42578125" style="4" customWidth="1"/>
    <col min="520" max="523" width="9.140625" style="4"/>
    <col min="524" max="524" width="10" style="4" customWidth="1"/>
    <col min="525" max="772" width="9.140625" style="4"/>
    <col min="773" max="773" width="10.7109375" style="4" customWidth="1"/>
    <col min="774" max="775" width="10.42578125" style="4" customWidth="1"/>
    <col min="776" max="779" width="9.140625" style="4"/>
    <col min="780" max="780" width="10" style="4" customWidth="1"/>
    <col min="781" max="1028" width="9.140625" style="4"/>
    <col min="1029" max="1029" width="10.7109375" style="4" customWidth="1"/>
    <col min="1030" max="1031" width="10.42578125" style="4" customWidth="1"/>
    <col min="1032" max="1035" width="9.140625" style="4"/>
    <col min="1036" max="1036" width="10" style="4" customWidth="1"/>
    <col min="1037" max="1284" width="9.140625" style="4"/>
    <col min="1285" max="1285" width="10.7109375" style="4" customWidth="1"/>
    <col min="1286" max="1287" width="10.42578125" style="4" customWidth="1"/>
    <col min="1288" max="1291" width="9.140625" style="4"/>
    <col min="1292" max="1292" width="10" style="4" customWidth="1"/>
    <col min="1293" max="1540" width="9.140625" style="4"/>
    <col min="1541" max="1541" width="10.7109375" style="4" customWidth="1"/>
    <col min="1542" max="1543" width="10.42578125" style="4" customWidth="1"/>
    <col min="1544" max="1547" width="9.140625" style="4"/>
    <col min="1548" max="1548" width="10" style="4" customWidth="1"/>
    <col min="1549" max="1796" width="9.140625" style="4"/>
    <col min="1797" max="1797" width="10.7109375" style="4" customWidth="1"/>
    <col min="1798" max="1799" width="10.42578125" style="4" customWidth="1"/>
    <col min="1800" max="1803" width="9.140625" style="4"/>
    <col min="1804" max="1804" width="10" style="4" customWidth="1"/>
    <col min="1805" max="2052" width="9.140625" style="4"/>
    <col min="2053" max="2053" width="10.7109375" style="4" customWidth="1"/>
    <col min="2054" max="2055" width="10.42578125" style="4" customWidth="1"/>
    <col min="2056" max="2059" width="9.140625" style="4"/>
    <col min="2060" max="2060" width="10" style="4" customWidth="1"/>
    <col min="2061" max="2308" width="9.140625" style="4"/>
    <col min="2309" max="2309" width="10.7109375" style="4" customWidth="1"/>
    <col min="2310" max="2311" width="10.42578125" style="4" customWidth="1"/>
    <col min="2312" max="2315" width="9.140625" style="4"/>
    <col min="2316" max="2316" width="10" style="4" customWidth="1"/>
    <col min="2317" max="2564" width="9.140625" style="4"/>
    <col min="2565" max="2565" width="10.7109375" style="4" customWidth="1"/>
    <col min="2566" max="2567" width="10.42578125" style="4" customWidth="1"/>
    <col min="2568" max="2571" width="9.140625" style="4"/>
    <col min="2572" max="2572" width="10" style="4" customWidth="1"/>
    <col min="2573" max="2820" width="9.140625" style="4"/>
    <col min="2821" max="2821" width="10.7109375" style="4" customWidth="1"/>
    <col min="2822" max="2823" width="10.42578125" style="4" customWidth="1"/>
    <col min="2824" max="2827" width="9.140625" style="4"/>
    <col min="2828" max="2828" width="10" style="4" customWidth="1"/>
    <col min="2829" max="3076" width="9.140625" style="4"/>
    <col min="3077" max="3077" width="10.7109375" style="4" customWidth="1"/>
    <col min="3078" max="3079" width="10.42578125" style="4" customWidth="1"/>
    <col min="3080" max="3083" width="9.140625" style="4"/>
    <col min="3084" max="3084" width="10" style="4" customWidth="1"/>
    <col min="3085" max="3332" width="9.140625" style="4"/>
    <col min="3333" max="3333" width="10.7109375" style="4" customWidth="1"/>
    <col min="3334" max="3335" width="10.42578125" style="4" customWidth="1"/>
    <col min="3336" max="3339" width="9.140625" style="4"/>
    <col min="3340" max="3340" width="10" style="4" customWidth="1"/>
    <col min="3341" max="3588" width="9.140625" style="4"/>
    <col min="3589" max="3589" width="10.7109375" style="4" customWidth="1"/>
    <col min="3590" max="3591" width="10.42578125" style="4" customWidth="1"/>
    <col min="3592" max="3595" width="9.140625" style="4"/>
    <col min="3596" max="3596" width="10" style="4" customWidth="1"/>
    <col min="3597" max="3844" width="9.140625" style="4"/>
    <col min="3845" max="3845" width="10.7109375" style="4" customWidth="1"/>
    <col min="3846" max="3847" width="10.42578125" style="4" customWidth="1"/>
    <col min="3848" max="3851" width="9.140625" style="4"/>
    <col min="3852" max="3852" width="10" style="4" customWidth="1"/>
    <col min="3853" max="4100" width="9.140625" style="4"/>
    <col min="4101" max="4101" width="10.7109375" style="4" customWidth="1"/>
    <col min="4102" max="4103" width="10.42578125" style="4" customWidth="1"/>
    <col min="4104" max="4107" width="9.140625" style="4"/>
    <col min="4108" max="4108" width="10" style="4" customWidth="1"/>
    <col min="4109" max="4356" width="9.140625" style="4"/>
    <col min="4357" max="4357" width="10.7109375" style="4" customWidth="1"/>
    <col min="4358" max="4359" width="10.42578125" style="4" customWidth="1"/>
    <col min="4360" max="4363" width="9.140625" style="4"/>
    <col min="4364" max="4364" width="10" style="4" customWidth="1"/>
    <col min="4365" max="4612" width="9.140625" style="4"/>
    <col min="4613" max="4613" width="10.7109375" style="4" customWidth="1"/>
    <col min="4614" max="4615" width="10.42578125" style="4" customWidth="1"/>
    <col min="4616" max="4619" width="9.140625" style="4"/>
    <col min="4620" max="4620" width="10" style="4" customWidth="1"/>
    <col min="4621" max="4868" width="9.140625" style="4"/>
    <col min="4869" max="4869" width="10.7109375" style="4" customWidth="1"/>
    <col min="4870" max="4871" width="10.42578125" style="4" customWidth="1"/>
    <col min="4872" max="4875" width="9.140625" style="4"/>
    <col min="4876" max="4876" width="10" style="4" customWidth="1"/>
    <col min="4877" max="5124" width="9.140625" style="4"/>
    <col min="5125" max="5125" width="10.7109375" style="4" customWidth="1"/>
    <col min="5126" max="5127" width="10.42578125" style="4" customWidth="1"/>
    <col min="5128" max="5131" width="9.140625" style="4"/>
    <col min="5132" max="5132" width="10" style="4" customWidth="1"/>
    <col min="5133" max="5380" width="9.140625" style="4"/>
    <col min="5381" max="5381" width="10.7109375" style="4" customWidth="1"/>
    <col min="5382" max="5383" width="10.42578125" style="4" customWidth="1"/>
    <col min="5384" max="5387" width="9.140625" style="4"/>
    <col min="5388" max="5388" width="10" style="4" customWidth="1"/>
    <col min="5389" max="5636" width="9.140625" style="4"/>
    <col min="5637" max="5637" width="10.7109375" style="4" customWidth="1"/>
    <col min="5638" max="5639" width="10.42578125" style="4" customWidth="1"/>
    <col min="5640" max="5643" width="9.140625" style="4"/>
    <col min="5644" max="5644" width="10" style="4" customWidth="1"/>
    <col min="5645" max="5892" width="9.140625" style="4"/>
    <col min="5893" max="5893" width="10.7109375" style="4" customWidth="1"/>
    <col min="5894" max="5895" width="10.42578125" style="4" customWidth="1"/>
    <col min="5896" max="5899" width="9.140625" style="4"/>
    <col min="5900" max="5900" width="10" style="4" customWidth="1"/>
    <col min="5901" max="6148" width="9.140625" style="4"/>
    <col min="6149" max="6149" width="10.7109375" style="4" customWidth="1"/>
    <col min="6150" max="6151" width="10.42578125" style="4" customWidth="1"/>
    <col min="6152" max="6155" width="9.140625" style="4"/>
    <col min="6156" max="6156" width="10" style="4" customWidth="1"/>
    <col min="6157" max="6404" width="9.140625" style="4"/>
    <col min="6405" max="6405" width="10.7109375" style="4" customWidth="1"/>
    <col min="6406" max="6407" width="10.42578125" style="4" customWidth="1"/>
    <col min="6408" max="6411" width="9.140625" style="4"/>
    <col min="6412" max="6412" width="10" style="4" customWidth="1"/>
    <col min="6413" max="6660" width="9.140625" style="4"/>
    <col min="6661" max="6661" width="10.7109375" style="4" customWidth="1"/>
    <col min="6662" max="6663" width="10.42578125" style="4" customWidth="1"/>
    <col min="6664" max="6667" width="9.140625" style="4"/>
    <col min="6668" max="6668" width="10" style="4" customWidth="1"/>
    <col min="6669" max="6916" width="9.140625" style="4"/>
    <col min="6917" max="6917" width="10.7109375" style="4" customWidth="1"/>
    <col min="6918" max="6919" width="10.42578125" style="4" customWidth="1"/>
    <col min="6920" max="6923" width="9.140625" style="4"/>
    <col min="6924" max="6924" width="10" style="4" customWidth="1"/>
    <col min="6925" max="7172" width="9.140625" style="4"/>
    <col min="7173" max="7173" width="10.7109375" style="4" customWidth="1"/>
    <col min="7174" max="7175" width="10.42578125" style="4" customWidth="1"/>
    <col min="7176" max="7179" width="9.140625" style="4"/>
    <col min="7180" max="7180" width="10" style="4" customWidth="1"/>
    <col min="7181" max="7428" width="9.140625" style="4"/>
    <col min="7429" max="7429" width="10.7109375" style="4" customWidth="1"/>
    <col min="7430" max="7431" width="10.42578125" style="4" customWidth="1"/>
    <col min="7432" max="7435" width="9.140625" style="4"/>
    <col min="7436" max="7436" width="10" style="4" customWidth="1"/>
    <col min="7437" max="7684" width="9.140625" style="4"/>
    <col min="7685" max="7685" width="10.7109375" style="4" customWidth="1"/>
    <col min="7686" max="7687" width="10.42578125" style="4" customWidth="1"/>
    <col min="7688" max="7691" width="9.140625" style="4"/>
    <col min="7692" max="7692" width="10" style="4" customWidth="1"/>
    <col min="7693" max="7940" width="9.140625" style="4"/>
    <col min="7941" max="7941" width="10.7109375" style="4" customWidth="1"/>
    <col min="7942" max="7943" width="10.42578125" style="4" customWidth="1"/>
    <col min="7944" max="7947" width="9.140625" style="4"/>
    <col min="7948" max="7948" width="10" style="4" customWidth="1"/>
    <col min="7949" max="8196" width="9.140625" style="4"/>
    <col min="8197" max="8197" width="10.7109375" style="4" customWidth="1"/>
    <col min="8198" max="8199" width="10.42578125" style="4" customWidth="1"/>
    <col min="8200" max="8203" width="9.140625" style="4"/>
    <col min="8204" max="8204" width="10" style="4" customWidth="1"/>
    <col min="8205" max="8452" width="9.140625" style="4"/>
    <col min="8453" max="8453" width="10.7109375" style="4" customWidth="1"/>
    <col min="8454" max="8455" width="10.42578125" style="4" customWidth="1"/>
    <col min="8456" max="8459" width="9.140625" style="4"/>
    <col min="8460" max="8460" width="10" style="4" customWidth="1"/>
    <col min="8461" max="8708" width="9.140625" style="4"/>
    <col min="8709" max="8709" width="10.7109375" style="4" customWidth="1"/>
    <col min="8710" max="8711" width="10.42578125" style="4" customWidth="1"/>
    <col min="8712" max="8715" width="9.140625" style="4"/>
    <col min="8716" max="8716" width="10" style="4" customWidth="1"/>
    <col min="8717" max="8964" width="9.140625" style="4"/>
    <col min="8965" max="8965" width="10.7109375" style="4" customWidth="1"/>
    <col min="8966" max="8967" width="10.42578125" style="4" customWidth="1"/>
    <col min="8968" max="8971" width="9.140625" style="4"/>
    <col min="8972" max="8972" width="10" style="4" customWidth="1"/>
    <col min="8973" max="9220" width="9.140625" style="4"/>
    <col min="9221" max="9221" width="10.7109375" style="4" customWidth="1"/>
    <col min="9222" max="9223" width="10.42578125" style="4" customWidth="1"/>
    <col min="9224" max="9227" width="9.140625" style="4"/>
    <col min="9228" max="9228" width="10" style="4" customWidth="1"/>
    <col min="9229" max="9476" width="9.140625" style="4"/>
    <col min="9477" max="9477" width="10.7109375" style="4" customWidth="1"/>
    <col min="9478" max="9479" width="10.42578125" style="4" customWidth="1"/>
    <col min="9480" max="9483" width="9.140625" style="4"/>
    <col min="9484" max="9484" width="10" style="4" customWidth="1"/>
    <col min="9485" max="9732" width="9.140625" style="4"/>
    <col min="9733" max="9733" width="10.7109375" style="4" customWidth="1"/>
    <col min="9734" max="9735" width="10.42578125" style="4" customWidth="1"/>
    <col min="9736" max="9739" width="9.140625" style="4"/>
    <col min="9740" max="9740" width="10" style="4" customWidth="1"/>
    <col min="9741" max="9988" width="9.140625" style="4"/>
    <col min="9989" max="9989" width="10.7109375" style="4" customWidth="1"/>
    <col min="9990" max="9991" width="10.42578125" style="4" customWidth="1"/>
    <col min="9992" max="9995" width="9.140625" style="4"/>
    <col min="9996" max="9996" width="10" style="4" customWidth="1"/>
    <col min="9997" max="10244" width="9.140625" style="4"/>
    <col min="10245" max="10245" width="10.7109375" style="4" customWidth="1"/>
    <col min="10246" max="10247" width="10.42578125" style="4" customWidth="1"/>
    <col min="10248" max="10251" width="9.140625" style="4"/>
    <col min="10252" max="10252" width="10" style="4" customWidth="1"/>
    <col min="10253" max="10500" width="9.140625" style="4"/>
    <col min="10501" max="10501" width="10.7109375" style="4" customWidth="1"/>
    <col min="10502" max="10503" width="10.42578125" style="4" customWidth="1"/>
    <col min="10504" max="10507" width="9.140625" style="4"/>
    <col min="10508" max="10508" width="10" style="4" customWidth="1"/>
    <col min="10509" max="10756" width="9.140625" style="4"/>
    <col min="10757" max="10757" width="10.7109375" style="4" customWidth="1"/>
    <col min="10758" max="10759" width="10.42578125" style="4" customWidth="1"/>
    <col min="10760" max="10763" width="9.140625" style="4"/>
    <col min="10764" max="10764" width="10" style="4" customWidth="1"/>
    <col min="10765" max="11012" width="9.140625" style="4"/>
    <col min="11013" max="11013" width="10.7109375" style="4" customWidth="1"/>
    <col min="11014" max="11015" width="10.42578125" style="4" customWidth="1"/>
    <col min="11016" max="11019" width="9.140625" style="4"/>
    <col min="11020" max="11020" width="10" style="4" customWidth="1"/>
    <col min="11021" max="11268" width="9.140625" style="4"/>
    <col min="11269" max="11269" width="10.7109375" style="4" customWidth="1"/>
    <col min="11270" max="11271" width="10.42578125" style="4" customWidth="1"/>
    <col min="11272" max="11275" width="9.140625" style="4"/>
    <col min="11276" max="11276" width="10" style="4" customWidth="1"/>
    <col min="11277" max="11524" width="9.140625" style="4"/>
    <col min="11525" max="11525" width="10.7109375" style="4" customWidth="1"/>
    <col min="11526" max="11527" width="10.42578125" style="4" customWidth="1"/>
    <col min="11528" max="11531" width="9.140625" style="4"/>
    <col min="11532" max="11532" width="10" style="4" customWidth="1"/>
    <col min="11533" max="11780" width="9.140625" style="4"/>
    <col min="11781" max="11781" width="10.7109375" style="4" customWidth="1"/>
    <col min="11782" max="11783" width="10.42578125" style="4" customWidth="1"/>
    <col min="11784" max="11787" width="9.140625" style="4"/>
    <col min="11788" max="11788" width="10" style="4" customWidth="1"/>
    <col min="11789" max="12036" width="9.140625" style="4"/>
    <col min="12037" max="12037" width="10.7109375" style="4" customWidth="1"/>
    <col min="12038" max="12039" width="10.42578125" style="4" customWidth="1"/>
    <col min="12040" max="12043" width="9.140625" style="4"/>
    <col min="12044" max="12044" width="10" style="4" customWidth="1"/>
    <col min="12045" max="12292" width="9.140625" style="4"/>
    <col min="12293" max="12293" width="10.7109375" style="4" customWidth="1"/>
    <col min="12294" max="12295" width="10.42578125" style="4" customWidth="1"/>
    <col min="12296" max="12299" width="9.140625" style="4"/>
    <col min="12300" max="12300" width="10" style="4" customWidth="1"/>
    <col min="12301" max="12548" width="9.140625" style="4"/>
    <col min="12549" max="12549" width="10.7109375" style="4" customWidth="1"/>
    <col min="12550" max="12551" width="10.42578125" style="4" customWidth="1"/>
    <col min="12552" max="12555" width="9.140625" style="4"/>
    <col min="12556" max="12556" width="10" style="4" customWidth="1"/>
    <col min="12557" max="12804" width="9.140625" style="4"/>
    <col min="12805" max="12805" width="10.7109375" style="4" customWidth="1"/>
    <col min="12806" max="12807" width="10.42578125" style="4" customWidth="1"/>
    <col min="12808" max="12811" width="9.140625" style="4"/>
    <col min="12812" max="12812" width="10" style="4" customWidth="1"/>
    <col min="12813" max="13060" width="9.140625" style="4"/>
    <col min="13061" max="13061" width="10.7109375" style="4" customWidth="1"/>
    <col min="13062" max="13063" width="10.42578125" style="4" customWidth="1"/>
    <col min="13064" max="13067" width="9.140625" style="4"/>
    <col min="13068" max="13068" width="10" style="4" customWidth="1"/>
    <col min="13069" max="13316" width="9.140625" style="4"/>
    <col min="13317" max="13317" width="10.7109375" style="4" customWidth="1"/>
    <col min="13318" max="13319" width="10.42578125" style="4" customWidth="1"/>
    <col min="13320" max="13323" width="9.140625" style="4"/>
    <col min="13324" max="13324" width="10" style="4" customWidth="1"/>
    <col min="13325" max="13572" width="9.140625" style="4"/>
    <col min="13573" max="13573" width="10.7109375" style="4" customWidth="1"/>
    <col min="13574" max="13575" width="10.42578125" style="4" customWidth="1"/>
    <col min="13576" max="13579" width="9.140625" style="4"/>
    <col min="13580" max="13580" width="10" style="4" customWidth="1"/>
    <col min="13581" max="13828" width="9.140625" style="4"/>
    <col min="13829" max="13829" width="10.7109375" style="4" customWidth="1"/>
    <col min="13830" max="13831" width="10.42578125" style="4" customWidth="1"/>
    <col min="13832" max="13835" width="9.140625" style="4"/>
    <col min="13836" max="13836" width="10" style="4" customWidth="1"/>
    <col min="13837" max="14084" width="9.140625" style="4"/>
    <col min="14085" max="14085" width="10.7109375" style="4" customWidth="1"/>
    <col min="14086" max="14087" width="10.42578125" style="4" customWidth="1"/>
    <col min="14088" max="14091" width="9.140625" style="4"/>
    <col min="14092" max="14092" width="10" style="4" customWidth="1"/>
    <col min="14093" max="14340" width="9.140625" style="4"/>
    <col min="14341" max="14341" width="10.7109375" style="4" customWidth="1"/>
    <col min="14342" max="14343" width="10.42578125" style="4" customWidth="1"/>
    <col min="14344" max="14347" width="9.140625" style="4"/>
    <col min="14348" max="14348" width="10" style="4" customWidth="1"/>
    <col min="14349" max="14596" width="9.140625" style="4"/>
    <col min="14597" max="14597" width="10.7109375" style="4" customWidth="1"/>
    <col min="14598" max="14599" width="10.42578125" style="4" customWidth="1"/>
    <col min="14600" max="14603" width="9.140625" style="4"/>
    <col min="14604" max="14604" width="10" style="4" customWidth="1"/>
    <col min="14605" max="14852" width="9.140625" style="4"/>
    <col min="14853" max="14853" width="10.7109375" style="4" customWidth="1"/>
    <col min="14854" max="14855" width="10.42578125" style="4" customWidth="1"/>
    <col min="14856" max="14859" width="9.140625" style="4"/>
    <col min="14860" max="14860" width="10" style="4" customWidth="1"/>
    <col min="14861" max="15108" width="9.140625" style="4"/>
    <col min="15109" max="15109" width="10.7109375" style="4" customWidth="1"/>
    <col min="15110" max="15111" width="10.42578125" style="4" customWidth="1"/>
    <col min="15112" max="15115" width="9.140625" style="4"/>
    <col min="15116" max="15116" width="10" style="4" customWidth="1"/>
    <col min="15117" max="15364" width="9.140625" style="4"/>
    <col min="15365" max="15365" width="10.7109375" style="4" customWidth="1"/>
    <col min="15366" max="15367" width="10.42578125" style="4" customWidth="1"/>
    <col min="15368" max="15371" width="9.140625" style="4"/>
    <col min="15372" max="15372" width="10" style="4" customWidth="1"/>
    <col min="15373" max="15620" width="9.140625" style="4"/>
    <col min="15621" max="15621" width="10.7109375" style="4" customWidth="1"/>
    <col min="15622" max="15623" width="10.42578125" style="4" customWidth="1"/>
    <col min="15624" max="15627" width="9.140625" style="4"/>
    <col min="15628" max="15628" width="10" style="4" customWidth="1"/>
    <col min="15629" max="15876" width="9.140625" style="4"/>
    <col min="15877" max="15877" width="10.7109375" style="4" customWidth="1"/>
    <col min="15878" max="15879" width="10.42578125" style="4" customWidth="1"/>
    <col min="15880" max="15883" width="9.140625" style="4"/>
    <col min="15884" max="15884" width="10" style="4" customWidth="1"/>
    <col min="15885" max="16132" width="9.140625" style="4"/>
    <col min="16133" max="16133" width="10.7109375" style="4" customWidth="1"/>
    <col min="16134" max="16135" width="10.42578125" style="4" customWidth="1"/>
    <col min="16136" max="16139" width="9.140625" style="4"/>
    <col min="16140" max="16140" width="10" style="4" customWidth="1"/>
    <col min="16141" max="16384" width="9.140625" style="4"/>
  </cols>
  <sheetData>
    <row r="1" spans="1:12" ht="20.25">
      <c r="B1" s="108"/>
      <c r="C1" s="85" t="s">
        <v>131</v>
      </c>
    </row>
    <row r="2" spans="1:12">
      <c r="C2" s="220"/>
      <c r="D2" s="220"/>
      <c r="E2" s="220"/>
      <c r="F2" s="220"/>
      <c r="G2" s="220"/>
      <c r="H2" s="220"/>
    </row>
    <row r="3" spans="1:12" ht="18" customHeight="1">
      <c r="B3" s="115"/>
      <c r="C3" s="221" t="s">
        <v>41</v>
      </c>
      <c r="D3" s="222"/>
      <c r="E3" s="223"/>
      <c r="F3" s="224" t="s">
        <v>14</v>
      </c>
      <c r="G3" s="224" t="s">
        <v>15</v>
      </c>
      <c r="H3" s="226" t="s">
        <v>16</v>
      </c>
      <c r="I3" s="216" t="s">
        <v>132</v>
      </c>
      <c r="J3" s="216"/>
      <c r="K3" s="216"/>
      <c r="L3" s="216"/>
    </row>
    <row r="4" spans="1:12" ht="52.5" customHeight="1">
      <c r="B4" s="116"/>
      <c r="C4" s="83" t="s">
        <v>19</v>
      </c>
      <c r="D4" s="83" t="s">
        <v>116</v>
      </c>
      <c r="E4" s="106" t="s">
        <v>107</v>
      </c>
      <c r="F4" s="225"/>
      <c r="G4" s="225"/>
      <c r="H4" s="226"/>
      <c r="I4" s="107" t="s">
        <v>17</v>
      </c>
      <c r="J4" s="107" t="s">
        <v>133</v>
      </c>
      <c r="K4" s="107" t="s">
        <v>18</v>
      </c>
      <c r="L4" s="107" t="s">
        <v>134</v>
      </c>
    </row>
    <row r="5" spans="1:12" ht="15">
      <c r="A5" s="217">
        <v>1996</v>
      </c>
      <c r="B5" s="117" t="s">
        <v>37</v>
      </c>
      <c r="C5" s="11">
        <v>80853.016000000003</v>
      </c>
      <c r="D5" s="13">
        <v>70418.83199999998</v>
      </c>
      <c r="E5" s="5">
        <v>150614.18400000001</v>
      </c>
      <c r="F5" s="6">
        <v>169910.64799999999</v>
      </c>
      <c r="G5" s="78">
        <v>149922.87299999999</v>
      </c>
      <c r="H5" s="6">
        <v>120330.75599999999</v>
      </c>
      <c r="I5" s="81"/>
      <c r="J5" s="110"/>
      <c r="K5" s="81"/>
      <c r="L5" s="110"/>
    </row>
    <row r="6" spans="1:12" ht="15">
      <c r="A6" s="217"/>
      <c r="B6" s="118" t="s">
        <v>0</v>
      </c>
      <c r="C6" s="11">
        <v>61600.26</v>
      </c>
      <c r="D6" s="13">
        <v>92310.628999999986</v>
      </c>
      <c r="E6" s="5">
        <v>153202.51300000001</v>
      </c>
      <c r="F6" s="6">
        <v>171306.152</v>
      </c>
      <c r="G6" s="78">
        <v>148395.147</v>
      </c>
      <c r="H6" s="6">
        <v>117944.776</v>
      </c>
      <c r="I6" s="81">
        <v>4043</v>
      </c>
      <c r="J6" s="110">
        <v>517</v>
      </c>
      <c r="K6" s="81">
        <v>946</v>
      </c>
      <c r="L6" s="110">
        <v>3451</v>
      </c>
    </row>
    <row r="7" spans="1:12" ht="15">
      <c r="A7" s="217"/>
      <c r="B7" s="119" t="s">
        <v>1</v>
      </c>
      <c r="C7" s="11">
        <v>42972.663000000015</v>
      </c>
      <c r="D7" s="13">
        <v>113307.00599999999</v>
      </c>
      <c r="E7" s="5">
        <v>155626.663</v>
      </c>
      <c r="F7" s="6">
        <v>171897.10800000001</v>
      </c>
      <c r="G7" s="78">
        <v>150382.179</v>
      </c>
      <c r="H7" s="6">
        <v>120038.97600000001</v>
      </c>
      <c r="I7" s="81">
        <v>4148</v>
      </c>
      <c r="J7" s="110">
        <v>684</v>
      </c>
      <c r="K7" s="81">
        <v>1027</v>
      </c>
      <c r="L7" s="110">
        <v>5705</v>
      </c>
    </row>
    <row r="8" spans="1:12" ht="15">
      <c r="A8" s="217"/>
      <c r="B8" s="119" t="s">
        <v>2</v>
      </c>
      <c r="C8" s="11">
        <v>19466.787000000011</v>
      </c>
      <c r="D8" s="13">
        <v>141074.57999999999</v>
      </c>
      <c r="E8" s="5">
        <v>159869.03899999999</v>
      </c>
      <c r="F8" s="6">
        <v>179229.63099999999</v>
      </c>
      <c r="G8" s="78">
        <v>158654.32199999999</v>
      </c>
      <c r="H8" s="6">
        <v>123071.01899999999</v>
      </c>
      <c r="I8" s="81">
        <v>4292</v>
      </c>
      <c r="J8" s="110">
        <v>546</v>
      </c>
      <c r="K8" s="81">
        <v>1388</v>
      </c>
      <c r="L8" s="110">
        <v>5428</v>
      </c>
    </row>
    <row r="9" spans="1:12" ht="15">
      <c r="A9" s="217"/>
      <c r="B9" s="118" t="s">
        <v>3</v>
      </c>
      <c r="C9" s="11">
        <v>11675.848999999971</v>
      </c>
      <c r="D9" s="13">
        <v>153216.239</v>
      </c>
      <c r="E9" s="5">
        <v>164135.511</v>
      </c>
      <c r="F9" s="6">
        <v>187044.54500000001</v>
      </c>
      <c r="G9" s="78">
        <v>161922.83199999999</v>
      </c>
      <c r="H9" s="6">
        <v>126072.11</v>
      </c>
      <c r="I9" s="81">
        <v>4496</v>
      </c>
      <c r="J9" s="110">
        <v>516</v>
      </c>
      <c r="K9" s="81">
        <v>1091</v>
      </c>
      <c r="L9" s="110">
        <v>7765</v>
      </c>
    </row>
    <row r="10" spans="1:12" ht="15">
      <c r="A10" s="217"/>
      <c r="B10" s="118" t="s">
        <v>4</v>
      </c>
      <c r="C10" s="11">
        <v>41249.640999999967</v>
      </c>
      <c r="D10" s="13">
        <v>132521.21</v>
      </c>
      <c r="E10" s="5">
        <v>173142.56900000002</v>
      </c>
      <c r="F10" s="6">
        <v>200403.86000000002</v>
      </c>
      <c r="G10" s="78">
        <v>173516.05600000001</v>
      </c>
      <c r="H10" s="6">
        <v>130457.96700000002</v>
      </c>
      <c r="I10" s="81">
        <v>4438</v>
      </c>
      <c r="J10" s="110">
        <v>1007</v>
      </c>
      <c r="K10" s="81">
        <v>1064</v>
      </c>
      <c r="L10" s="110">
        <v>8677</v>
      </c>
    </row>
    <row r="11" spans="1:12" ht="15">
      <c r="A11" s="217"/>
      <c r="B11" s="118" t="s">
        <v>5</v>
      </c>
      <c r="C11" s="11">
        <v>36755.160999999986</v>
      </c>
      <c r="D11" s="13">
        <v>150770.92600000001</v>
      </c>
      <c r="E11" s="5">
        <v>186921.598</v>
      </c>
      <c r="F11" s="6">
        <v>213913.27</v>
      </c>
      <c r="G11" s="78">
        <v>186980.57399999999</v>
      </c>
      <c r="H11" s="6">
        <v>145654.00399999999</v>
      </c>
      <c r="I11" s="81">
        <v>4701</v>
      </c>
      <c r="J11" s="110">
        <v>3151</v>
      </c>
      <c r="K11" s="81">
        <v>1043</v>
      </c>
      <c r="L11" s="110">
        <v>8958</v>
      </c>
    </row>
    <row r="12" spans="1:12" ht="15">
      <c r="A12" s="217"/>
      <c r="B12" s="118" t="s">
        <v>6</v>
      </c>
      <c r="C12" s="11">
        <v>26085.832000000009</v>
      </c>
      <c r="D12" s="13">
        <v>177106.595</v>
      </c>
      <c r="E12" s="5">
        <v>202516.89500000002</v>
      </c>
      <c r="F12" s="6">
        <v>233347.26100000003</v>
      </c>
      <c r="G12" s="78">
        <v>204266.48100000003</v>
      </c>
      <c r="H12" s="6">
        <v>160651.49500000002</v>
      </c>
      <c r="I12" s="81">
        <v>4762</v>
      </c>
      <c r="J12" s="110">
        <v>3269</v>
      </c>
      <c r="K12" s="81">
        <v>1099</v>
      </c>
      <c r="L12" s="110">
        <v>12430</v>
      </c>
    </row>
    <row r="13" spans="1:12" ht="15">
      <c r="A13" s="217"/>
      <c r="B13" s="118" t="s">
        <v>7</v>
      </c>
      <c r="C13" s="11">
        <v>2909.2049999999858</v>
      </c>
      <c r="D13" s="13">
        <v>219499.61799999999</v>
      </c>
      <c r="E13" s="5">
        <v>221789.48800000001</v>
      </c>
      <c r="F13" s="6">
        <v>249874.22600000002</v>
      </c>
      <c r="G13" s="78">
        <v>218815.64300000001</v>
      </c>
      <c r="H13" s="6">
        <v>171144.71300000002</v>
      </c>
      <c r="I13" s="81">
        <v>860</v>
      </c>
      <c r="J13" s="110">
        <v>3648</v>
      </c>
      <c r="K13" s="81">
        <v>2089</v>
      </c>
      <c r="L13" s="110">
        <v>10848</v>
      </c>
    </row>
    <row r="14" spans="1:12" ht="15">
      <c r="A14" s="217"/>
      <c r="B14" s="118" t="s">
        <v>8</v>
      </c>
      <c r="C14" s="11">
        <v>-26924.738999999987</v>
      </c>
      <c r="D14" s="13">
        <v>262452.29200000002</v>
      </c>
      <c r="E14" s="5">
        <v>234894.285</v>
      </c>
      <c r="F14" s="6">
        <v>262132.68399999998</v>
      </c>
      <c r="G14" s="78">
        <v>229876.946</v>
      </c>
      <c r="H14" s="6">
        <v>184666.166</v>
      </c>
      <c r="I14" s="81">
        <v>5055</v>
      </c>
      <c r="J14" s="110">
        <v>4058</v>
      </c>
      <c r="K14" s="81">
        <v>1187</v>
      </c>
      <c r="L14" s="110">
        <v>11188</v>
      </c>
    </row>
    <row r="15" spans="1:12" ht="15">
      <c r="A15" s="217"/>
      <c r="B15" s="118" t="s">
        <v>9</v>
      </c>
      <c r="C15" s="11">
        <v>-44105.336000000025</v>
      </c>
      <c r="D15" s="13">
        <v>282264.05</v>
      </c>
      <c r="E15" s="5">
        <v>237508.321</v>
      </c>
      <c r="F15" s="6">
        <v>276948.946</v>
      </c>
      <c r="G15" s="78">
        <v>241877.33699999997</v>
      </c>
      <c r="H15" s="6">
        <v>195797.48899999997</v>
      </c>
      <c r="I15" s="81">
        <v>5398</v>
      </c>
      <c r="J15" s="110">
        <v>3140</v>
      </c>
      <c r="K15" s="81">
        <v>1708</v>
      </c>
      <c r="L15" s="110">
        <v>9501</v>
      </c>
    </row>
    <row r="16" spans="1:12" ht="15">
      <c r="A16" s="217"/>
      <c r="B16" s="120" t="s">
        <v>10</v>
      </c>
      <c r="C16" s="11">
        <v>-3525.1509999999939</v>
      </c>
      <c r="D16" s="13">
        <v>213128.72900000002</v>
      </c>
      <c r="E16" s="5">
        <v>208959.652</v>
      </c>
      <c r="F16" s="6">
        <v>255754.28200000001</v>
      </c>
      <c r="G16" s="78">
        <v>220750.57900000003</v>
      </c>
      <c r="H16" s="6">
        <v>176733.06100000002</v>
      </c>
      <c r="I16" s="81">
        <v>5176</v>
      </c>
      <c r="J16" s="110">
        <v>3631</v>
      </c>
      <c r="K16" s="81">
        <v>2499</v>
      </c>
      <c r="L16" s="110">
        <v>9576</v>
      </c>
    </row>
    <row r="17" spans="1:12" ht="15">
      <c r="A17" s="217">
        <v>1997</v>
      </c>
      <c r="B17" s="117" t="s">
        <v>37</v>
      </c>
      <c r="C17" s="11">
        <v>-30559.903999999959</v>
      </c>
      <c r="D17" s="13">
        <v>229691.98599999992</v>
      </c>
      <c r="E17" s="5">
        <v>198482.92199999999</v>
      </c>
      <c r="F17" s="6">
        <v>241550.073</v>
      </c>
      <c r="G17" s="78">
        <v>206753.47499999998</v>
      </c>
      <c r="H17" s="6">
        <v>160374.67499999999</v>
      </c>
      <c r="I17" s="81">
        <v>5282</v>
      </c>
      <c r="J17" s="110">
        <v>2341</v>
      </c>
      <c r="K17" s="81">
        <v>2835</v>
      </c>
      <c r="L17" s="110">
        <v>10951</v>
      </c>
    </row>
    <row r="18" spans="1:12" ht="15">
      <c r="A18" s="217"/>
      <c r="B18" s="118" t="s">
        <v>0</v>
      </c>
      <c r="C18" s="11">
        <v>-52986.75</v>
      </c>
      <c r="D18" s="13">
        <v>248915.87300000002</v>
      </c>
      <c r="E18" s="5">
        <v>195286.91700000002</v>
      </c>
      <c r="F18" s="6">
        <v>237192.49699999997</v>
      </c>
      <c r="G18" s="78">
        <v>200560.3</v>
      </c>
      <c r="H18" s="6">
        <v>157924.81699999998</v>
      </c>
      <c r="I18" s="81">
        <v>5768</v>
      </c>
      <c r="J18" s="110">
        <v>1244</v>
      </c>
      <c r="K18" s="81">
        <v>3322</v>
      </c>
      <c r="L18" s="110">
        <v>12641</v>
      </c>
    </row>
    <row r="19" spans="1:12" ht="15">
      <c r="A19" s="217"/>
      <c r="B19" s="119" t="s">
        <v>1</v>
      </c>
      <c r="C19" s="11">
        <v>-65352.515000000014</v>
      </c>
      <c r="D19" s="13">
        <v>266285.33100000006</v>
      </c>
      <c r="E19" s="5">
        <v>200271.73500000002</v>
      </c>
      <c r="F19" s="6">
        <v>246654.85500000004</v>
      </c>
      <c r="G19" s="78">
        <v>207586.15400000001</v>
      </c>
      <c r="H19" s="6">
        <v>158215.10399999999</v>
      </c>
      <c r="I19" s="81">
        <v>1587</v>
      </c>
      <c r="J19" s="110">
        <v>4039</v>
      </c>
      <c r="K19" s="81">
        <v>8123</v>
      </c>
      <c r="L19" s="110">
        <v>20870</v>
      </c>
    </row>
    <row r="20" spans="1:12" ht="15">
      <c r="A20" s="217"/>
      <c r="B20" s="119" t="s">
        <v>2</v>
      </c>
      <c r="C20" s="11">
        <v>-90482.201000000001</v>
      </c>
      <c r="D20" s="13">
        <v>300275.54199999996</v>
      </c>
      <c r="E20" s="5">
        <v>209166.261</v>
      </c>
      <c r="F20" s="6">
        <v>259658.49599999996</v>
      </c>
      <c r="G20" s="78">
        <v>218606.74999999997</v>
      </c>
      <c r="H20" s="6">
        <v>171225.64499999999</v>
      </c>
      <c r="I20" s="81">
        <v>2267</v>
      </c>
      <c r="J20" s="110">
        <v>2353</v>
      </c>
      <c r="K20" s="81">
        <v>8805</v>
      </c>
      <c r="L20" s="110">
        <v>17122</v>
      </c>
    </row>
    <row r="21" spans="1:12" ht="15">
      <c r="A21" s="217"/>
      <c r="B21" s="118" t="s">
        <v>3</v>
      </c>
      <c r="C21" s="11">
        <v>-123252.47899999996</v>
      </c>
      <c r="D21" s="13">
        <v>329172.61400000006</v>
      </c>
      <c r="E21" s="5">
        <v>205834.84</v>
      </c>
      <c r="F21" s="6">
        <v>256569.82800000004</v>
      </c>
      <c r="G21" s="78">
        <v>215910.82700000002</v>
      </c>
      <c r="H21" s="6">
        <v>166288.375</v>
      </c>
      <c r="I21" s="81">
        <v>2527</v>
      </c>
      <c r="J21" s="110">
        <v>1852</v>
      </c>
      <c r="K21" s="81">
        <v>10425</v>
      </c>
      <c r="L21" s="110">
        <v>18974</v>
      </c>
    </row>
    <row r="22" spans="1:12" ht="15">
      <c r="A22" s="217"/>
      <c r="B22" s="118" t="s">
        <v>4</v>
      </c>
      <c r="C22" s="11">
        <v>-126407.183</v>
      </c>
      <c r="D22" s="13">
        <v>334830.147</v>
      </c>
      <c r="E22" s="5">
        <v>208164.959</v>
      </c>
      <c r="F22" s="6">
        <v>262435.69400000002</v>
      </c>
      <c r="G22" s="78">
        <v>215411.78700000004</v>
      </c>
      <c r="H22" s="6">
        <v>168531.01600000003</v>
      </c>
      <c r="I22" s="81">
        <v>3973</v>
      </c>
      <c r="J22" s="110">
        <v>3294</v>
      </c>
      <c r="K22" s="81">
        <v>10294</v>
      </c>
      <c r="L22" s="110">
        <v>18577</v>
      </c>
    </row>
    <row r="23" spans="1:12" ht="15">
      <c r="A23" s="217"/>
      <c r="B23" s="118" t="s">
        <v>5</v>
      </c>
      <c r="C23" s="11">
        <v>-119729.75200000002</v>
      </c>
      <c r="D23" s="13">
        <v>344002.89700000006</v>
      </c>
      <c r="E23" s="5">
        <v>224118.19199999998</v>
      </c>
      <c r="F23" s="6">
        <v>283849.52100000001</v>
      </c>
      <c r="G23" s="78">
        <v>235446.535</v>
      </c>
      <c r="H23" s="6">
        <v>183949.682</v>
      </c>
      <c r="I23" s="81">
        <v>2786</v>
      </c>
      <c r="J23" s="110">
        <v>5034</v>
      </c>
      <c r="K23" s="81">
        <v>10091</v>
      </c>
      <c r="L23" s="110">
        <v>20066</v>
      </c>
    </row>
    <row r="24" spans="1:12" ht="15">
      <c r="A24" s="217"/>
      <c r="B24" s="118" t="s">
        <v>6</v>
      </c>
      <c r="C24" s="11">
        <v>-154122.89899999995</v>
      </c>
      <c r="D24" s="13">
        <v>399165.94199999998</v>
      </c>
      <c r="E24" s="5">
        <v>244876.84299999999</v>
      </c>
      <c r="F24" s="6">
        <v>311529.125</v>
      </c>
      <c r="G24" s="78">
        <v>254989.85200000001</v>
      </c>
      <c r="H24" s="6">
        <v>194723.17300000001</v>
      </c>
      <c r="I24" s="81">
        <v>4289</v>
      </c>
      <c r="J24" s="110">
        <v>4825</v>
      </c>
      <c r="K24" s="81">
        <v>8834</v>
      </c>
      <c r="L24" s="110">
        <v>24270</v>
      </c>
    </row>
    <row r="25" spans="1:12" ht="15">
      <c r="A25" s="217"/>
      <c r="B25" s="118" t="s">
        <v>7</v>
      </c>
      <c r="C25" s="11">
        <v>-154065.92499999999</v>
      </c>
      <c r="D25" s="13">
        <v>404089.47</v>
      </c>
      <c r="E25" s="5">
        <v>249888.07300000003</v>
      </c>
      <c r="F25" s="6">
        <v>326543.25500000006</v>
      </c>
      <c r="G25" s="78">
        <v>263754.065</v>
      </c>
      <c r="H25" s="6">
        <v>202260.72200000001</v>
      </c>
      <c r="I25" s="81">
        <v>4530</v>
      </c>
      <c r="J25" s="110">
        <v>7183</v>
      </c>
      <c r="K25" s="81">
        <v>8054</v>
      </c>
      <c r="L25" s="110">
        <v>27484</v>
      </c>
    </row>
    <row r="26" spans="1:12" ht="15">
      <c r="A26" s="217"/>
      <c r="B26" s="118" t="s">
        <v>8</v>
      </c>
      <c r="C26" s="11">
        <v>-155432.16299999994</v>
      </c>
      <c r="D26" s="13">
        <v>408882.06600000017</v>
      </c>
      <c r="E26" s="5">
        <v>253319.04300000001</v>
      </c>
      <c r="F26" s="6">
        <v>329142.71299999999</v>
      </c>
      <c r="G26" s="78">
        <v>261848.34299999999</v>
      </c>
      <c r="H26" s="6">
        <v>205446.58</v>
      </c>
      <c r="I26" s="81">
        <v>6233</v>
      </c>
      <c r="J26" s="110">
        <v>6591</v>
      </c>
      <c r="K26" s="81">
        <v>8826</v>
      </c>
      <c r="L26" s="110">
        <v>29684</v>
      </c>
    </row>
    <row r="27" spans="1:12" ht="15">
      <c r="A27" s="217"/>
      <c r="B27" s="118" t="s">
        <v>9</v>
      </c>
      <c r="C27" s="11">
        <v>-108948.58799999997</v>
      </c>
      <c r="D27" s="13">
        <v>362710.38700000005</v>
      </c>
      <c r="E27" s="5">
        <v>253551.11500000002</v>
      </c>
      <c r="F27" s="6">
        <v>338704.71799999999</v>
      </c>
      <c r="G27" s="78">
        <v>267569.22700000001</v>
      </c>
      <c r="H27" s="6">
        <v>209062.00200000001</v>
      </c>
      <c r="I27" s="81">
        <v>4412</v>
      </c>
      <c r="J27" s="110">
        <v>7414</v>
      </c>
      <c r="K27" s="81">
        <v>7099</v>
      </c>
      <c r="L27" s="110">
        <v>28549</v>
      </c>
    </row>
    <row r="28" spans="1:12" ht="15">
      <c r="A28" s="217"/>
      <c r="B28" s="120" t="s">
        <v>10</v>
      </c>
      <c r="C28" s="11">
        <v>-108694.007</v>
      </c>
      <c r="D28" s="13">
        <v>385892.08599999995</v>
      </c>
      <c r="E28" s="5">
        <v>277066.27099999995</v>
      </c>
      <c r="F28" s="6">
        <v>370497.04700000002</v>
      </c>
      <c r="G28" s="78">
        <v>294973.658</v>
      </c>
      <c r="H28" s="6">
        <v>239690.614</v>
      </c>
      <c r="I28" s="81">
        <v>5331</v>
      </c>
      <c r="J28" s="110">
        <v>7787</v>
      </c>
      <c r="K28" s="81">
        <v>7725</v>
      </c>
      <c r="L28" s="110">
        <v>30151</v>
      </c>
    </row>
    <row r="29" spans="1:12" ht="15">
      <c r="A29" s="217">
        <v>1998</v>
      </c>
      <c r="B29" s="117" t="s">
        <v>37</v>
      </c>
      <c r="C29" s="11">
        <v>-128537.15900000003</v>
      </c>
      <c r="D29" s="13">
        <v>388561.89600000001</v>
      </c>
      <c r="E29" s="5">
        <v>259894.29799999998</v>
      </c>
      <c r="F29" s="6">
        <v>356633.08500000008</v>
      </c>
      <c r="G29" s="78">
        <v>274276.12000000005</v>
      </c>
      <c r="H29" s="6">
        <v>214530.72399999999</v>
      </c>
      <c r="I29" s="81">
        <v>6794</v>
      </c>
      <c r="J29" s="110">
        <v>6014</v>
      </c>
      <c r="K29" s="81">
        <v>10024</v>
      </c>
      <c r="L29" s="110">
        <v>37413</v>
      </c>
    </row>
    <row r="30" spans="1:12" ht="15">
      <c r="A30" s="217"/>
      <c r="B30" s="118" t="s">
        <v>0</v>
      </c>
      <c r="C30" s="11">
        <v>-140066.70299999998</v>
      </c>
      <c r="D30" s="13">
        <v>394997.85399999999</v>
      </c>
      <c r="E30" s="5">
        <v>254806.66</v>
      </c>
      <c r="F30" s="6">
        <v>358087.12700000004</v>
      </c>
      <c r="G30" s="78">
        <v>272269.76</v>
      </c>
      <c r="H30" s="6">
        <v>210752.46100000001</v>
      </c>
      <c r="I30" s="81">
        <v>5821</v>
      </c>
      <c r="J30" s="110">
        <v>7436</v>
      </c>
      <c r="K30" s="81">
        <v>11245</v>
      </c>
      <c r="L30" s="110">
        <v>38693</v>
      </c>
    </row>
    <row r="31" spans="1:12" ht="15">
      <c r="A31" s="217"/>
      <c r="B31" s="119" t="s">
        <v>1</v>
      </c>
      <c r="C31" s="11">
        <v>-153601.35099999997</v>
      </c>
      <c r="D31" s="13">
        <v>413502.87700000009</v>
      </c>
      <c r="E31" s="5">
        <v>259790.46299999999</v>
      </c>
      <c r="F31" s="6">
        <v>358089.473</v>
      </c>
      <c r="G31" s="78">
        <v>270002.63699999999</v>
      </c>
      <c r="H31" s="6">
        <v>211810.394</v>
      </c>
      <c r="I31" s="81">
        <v>6006</v>
      </c>
      <c r="J31" s="110">
        <v>4234</v>
      </c>
      <c r="K31" s="81">
        <v>10153</v>
      </c>
      <c r="L31" s="110">
        <v>40933</v>
      </c>
    </row>
    <row r="32" spans="1:12" ht="15">
      <c r="A32" s="217"/>
      <c r="B32" s="119" t="s">
        <v>2</v>
      </c>
      <c r="C32" s="11">
        <v>-161503.80099999995</v>
      </c>
      <c r="D32" s="13">
        <v>432543.55</v>
      </c>
      <c r="E32" s="5">
        <v>270968.93199999997</v>
      </c>
      <c r="F32" s="6">
        <v>368340.29000000004</v>
      </c>
      <c r="G32" s="78">
        <v>279477.37700000004</v>
      </c>
      <c r="H32" s="6">
        <v>219749.45800000001</v>
      </c>
      <c r="I32" s="81">
        <v>6937</v>
      </c>
      <c r="J32" s="110">
        <v>6283</v>
      </c>
      <c r="K32" s="81">
        <v>9001</v>
      </c>
      <c r="L32" s="110">
        <v>38561</v>
      </c>
    </row>
    <row r="33" spans="1:12" ht="15">
      <c r="A33" s="217"/>
      <c r="B33" s="118" t="s">
        <v>3</v>
      </c>
      <c r="C33" s="11">
        <v>-175293.74</v>
      </c>
      <c r="D33" s="13">
        <v>441972.19099999999</v>
      </c>
      <c r="E33" s="5">
        <v>266622.82299999997</v>
      </c>
      <c r="F33" s="6">
        <v>376009.42700000003</v>
      </c>
      <c r="G33" s="78">
        <v>279894.76500000001</v>
      </c>
      <c r="H33" s="6">
        <v>221466.09</v>
      </c>
      <c r="I33" s="81">
        <v>7120</v>
      </c>
      <c r="J33" s="110">
        <v>8387</v>
      </c>
      <c r="K33" s="81">
        <v>8520</v>
      </c>
      <c r="L33" s="110">
        <v>40010</v>
      </c>
    </row>
    <row r="34" spans="1:12" ht="15">
      <c r="A34" s="217"/>
      <c r="B34" s="118" t="s">
        <v>4</v>
      </c>
      <c r="C34" s="11">
        <v>-196487.03600000002</v>
      </c>
      <c r="D34" s="13">
        <v>468644.54200000002</v>
      </c>
      <c r="E34" s="5">
        <v>272029.67800000001</v>
      </c>
      <c r="F34" s="6">
        <v>379559.59199999995</v>
      </c>
      <c r="G34" s="78">
        <v>281441.47899999993</v>
      </c>
      <c r="H34" s="6">
        <v>220694.23799999998</v>
      </c>
      <c r="I34" s="81">
        <v>7736</v>
      </c>
      <c r="J34" s="110">
        <v>8636</v>
      </c>
      <c r="K34" s="81">
        <v>7266</v>
      </c>
      <c r="L34" s="110">
        <v>44303</v>
      </c>
    </row>
    <row r="35" spans="1:12" ht="15">
      <c r="A35" s="217"/>
      <c r="B35" s="118" t="s">
        <v>5</v>
      </c>
      <c r="C35" s="11">
        <v>-221606.55299999996</v>
      </c>
      <c r="D35" s="13">
        <v>499818.85399999993</v>
      </c>
      <c r="E35" s="5">
        <v>278114.53200000001</v>
      </c>
      <c r="F35" s="6">
        <v>388918.92300000007</v>
      </c>
      <c r="G35" s="78">
        <v>290980.37600000005</v>
      </c>
      <c r="H35" s="6">
        <v>233626.70200000002</v>
      </c>
      <c r="I35" s="81">
        <v>8422</v>
      </c>
      <c r="J35" s="110">
        <v>9245</v>
      </c>
      <c r="K35" s="81">
        <v>7091</v>
      </c>
      <c r="L35" s="110">
        <v>39164</v>
      </c>
    </row>
    <row r="36" spans="1:12" ht="15">
      <c r="A36" s="217"/>
      <c r="B36" s="118" t="s">
        <v>6</v>
      </c>
      <c r="C36" s="11">
        <v>-215057.48399999997</v>
      </c>
      <c r="D36" s="13">
        <v>497015.40699999995</v>
      </c>
      <c r="E36" s="5">
        <v>281811.79700000002</v>
      </c>
      <c r="F36" s="6">
        <v>394824.82400000002</v>
      </c>
      <c r="G36" s="78">
        <v>294175.22000000003</v>
      </c>
      <c r="H36" s="6">
        <v>230411.266</v>
      </c>
      <c r="I36" s="81">
        <v>7678</v>
      </c>
      <c r="J36" s="110">
        <v>8190</v>
      </c>
      <c r="K36" s="81">
        <v>7369</v>
      </c>
      <c r="L36" s="110">
        <v>43851</v>
      </c>
    </row>
    <row r="37" spans="1:12" ht="15">
      <c r="A37" s="217"/>
      <c r="B37" s="118" t="s">
        <v>7</v>
      </c>
      <c r="C37" s="11">
        <v>-279698.95300000004</v>
      </c>
      <c r="D37" s="13">
        <v>525519.33100000001</v>
      </c>
      <c r="E37" s="5">
        <v>245700.72100000002</v>
      </c>
      <c r="F37" s="6">
        <v>345133.72</v>
      </c>
      <c r="G37" s="78">
        <v>252082.80799999999</v>
      </c>
      <c r="H37" s="6">
        <v>198859.394</v>
      </c>
      <c r="I37" s="81">
        <v>7116</v>
      </c>
      <c r="J37" s="110">
        <v>8900</v>
      </c>
      <c r="K37" s="81">
        <v>7061</v>
      </c>
      <c r="L37" s="110">
        <v>42010</v>
      </c>
    </row>
    <row r="38" spans="1:12" ht="15">
      <c r="A38" s="217"/>
      <c r="B38" s="118" t="s">
        <v>8</v>
      </c>
      <c r="C38" s="11">
        <v>-315119.255</v>
      </c>
      <c r="D38" s="13">
        <v>548150.49700000009</v>
      </c>
      <c r="E38" s="5">
        <v>232959.52500000002</v>
      </c>
      <c r="F38" s="6">
        <v>320862.46100000007</v>
      </c>
      <c r="G38" s="78">
        <v>228571.31</v>
      </c>
      <c r="H38" s="6">
        <v>183578.75400000002</v>
      </c>
      <c r="I38" s="81">
        <v>6198</v>
      </c>
      <c r="J38" s="110">
        <v>7949</v>
      </c>
      <c r="K38" s="81">
        <v>7096</v>
      </c>
      <c r="L38" s="110">
        <v>36991</v>
      </c>
    </row>
    <row r="39" spans="1:12" ht="15">
      <c r="A39" s="217"/>
      <c r="B39" s="118" t="s">
        <v>9</v>
      </c>
      <c r="C39" s="11">
        <v>-353180.74400000001</v>
      </c>
      <c r="D39" s="13">
        <v>561327.38200000022</v>
      </c>
      <c r="E39" s="5">
        <v>208103.23599999998</v>
      </c>
      <c r="F39" s="6">
        <v>295186.41800000001</v>
      </c>
      <c r="G39" s="78">
        <v>207171.49599999998</v>
      </c>
      <c r="H39" s="6">
        <v>168783.75199999998</v>
      </c>
      <c r="I39" s="81">
        <v>6096</v>
      </c>
      <c r="J39" s="110">
        <v>4768</v>
      </c>
      <c r="K39" s="81">
        <v>6033</v>
      </c>
      <c r="L39" s="110">
        <v>40307</v>
      </c>
    </row>
    <row r="40" spans="1:12" ht="15">
      <c r="A40" s="217"/>
      <c r="B40" s="120" t="s">
        <v>10</v>
      </c>
      <c r="C40" s="11">
        <v>-392240.02</v>
      </c>
      <c r="D40" s="13">
        <v>654325.76900000009</v>
      </c>
      <c r="E40" s="5">
        <v>261938.065</v>
      </c>
      <c r="F40" s="6">
        <v>364962.91399999993</v>
      </c>
      <c r="G40" s="78">
        <v>259865.37199999997</v>
      </c>
      <c r="H40" s="6">
        <v>212184.98299999998</v>
      </c>
      <c r="I40" s="81">
        <v>5271</v>
      </c>
      <c r="J40" s="110">
        <v>8214</v>
      </c>
      <c r="K40" s="81">
        <v>5281</v>
      </c>
      <c r="L40" s="110">
        <v>35209</v>
      </c>
    </row>
    <row r="41" spans="1:12" ht="15">
      <c r="A41" s="217">
        <v>1999</v>
      </c>
      <c r="B41" s="117" t="s">
        <v>37</v>
      </c>
      <c r="C41" s="11">
        <v>-464030.13300000009</v>
      </c>
      <c r="D41" s="13">
        <v>739228.98699999996</v>
      </c>
      <c r="E41" s="5">
        <v>275041.45699999999</v>
      </c>
      <c r="F41" s="6">
        <v>402252.212</v>
      </c>
      <c r="G41" s="78">
        <v>273806.18800000002</v>
      </c>
      <c r="H41" s="6">
        <v>226874.62</v>
      </c>
      <c r="I41" s="81">
        <v>4536</v>
      </c>
      <c r="J41" s="110">
        <v>7022</v>
      </c>
      <c r="K41" s="81">
        <v>4572</v>
      </c>
      <c r="L41" s="110">
        <v>46498</v>
      </c>
    </row>
    <row r="42" spans="1:12" ht="15">
      <c r="A42" s="217"/>
      <c r="B42" s="118" t="s">
        <v>0</v>
      </c>
      <c r="C42" s="11">
        <v>-501351.89799999993</v>
      </c>
      <c r="D42" s="13">
        <v>769076.14199999988</v>
      </c>
      <c r="E42" s="5">
        <v>267646.81900000002</v>
      </c>
      <c r="F42" s="6">
        <v>416203.13100000005</v>
      </c>
      <c r="G42" s="78">
        <v>264951.56300000002</v>
      </c>
      <c r="H42" s="6">
        <v>220651.02099999998</v>
      </c>
      <c r="I42" s="81">
        <v>4772</v>
      </c>
      <c r="J42" s="110">
        <v>10619</v>
      </c>
      <c r="K42" s="81">
        <v>4112</v>
      </c>
      <c r="L42" s="110">
        <v>55050</v>
      </c>
    </row>
    <row r="43" spans="1:12" ht="15">
      <c r="A43" s="217"/>
      <c r="B43" s="119" t="s">
        <v>1</v>
      </c>
      <c r="C43" s="11">
        <v>-495079.10099999991</v>
      </c>
      <c r="D43" s="13">
        <v>758184.71100000013</v>
      </c>
      <c r="E43" s="5">
        <v>263041.21299999999</v>
      </c>
      <c r="F43" s="6">
        <v>398961.77899999998</v>
      </c>
      <c r="G43" s="78">
        <v>251627.85399999999</v>
      </c>
      <c r="H43" s="6">
        <v>206900.95199999999</v>
      </c>
      <c r="I43" s="81">
        <v>5137</v>
      </c>
      <c r="J43" s="110">
        <v>12522</v>
      </c>
      <c r="K43" s="81">
        <v>4842</v>
      </c>
      <c r="L43" s="110">
        <v>74393</v>
      </c>
    </row>
    <row r="44" spans="1:12" ht="15">
      <c r="A44" s="217"/>
      <c r="B44" s="119" t="s">
        <v>2</v>
      </c>
      <c r="C44" s="11">
        <v>-439388.52899999986</v>
      </c>
      <c r="D44" s="13">
        <v>704484.01300000004</v>
      </c>
      <c r="E44" s="5">
        <v>265051.72499999998</v>
      </c>
      <c r="F44" s="6">
        <v>389810.58299999993</v>
      </c>
      <c r="G44" s="78">
        <v>254674.17399999997</v>
      </c>
      <c r="H44" s="6">
        <v>212912.99899999998</v>
      </c>
      <c r="I44" s="81">
        <v>4438</v>
      </c>
      <c r="J44" s="110">
        <v>11620</v>
      </c>
      <c r="K44" s="81">
        <v>5407</v>
      </c>
      <c r="L44" s="110">
        <v>74675</v>
      </c>
    </row>
    <row r="45" spans="1:12" ht="15">
      <c r="A45" s="217"/>
      <c r="B45" s="118" t="s">
        <v>3</v>
      </c>
      <c r="C45" s="11">
        <v>-438393.33399999986</v>
      </c>
      <c r="D45" s="13">
        <v>712843.87100000004</v>
      </c>
      <c r="E45" s="5">
        <v>274388.092</v>
      </c>
      <c r="F45" s="6">
        <v>401155.24299999996</v>
      </c>
      <c r="G45" s="78">
        <v>259637.68299999999</v>
      </c>
      <c r="H45" s="6">
        <v>214654.08799999999</v>
      </c>
      <c r="I45" s="81">
        <v>4738</v>
      </c>
      <c r="J45" s="110">
        <v>12066</v>
      </c>
      <c r="K45" s="81">
        <v>3028</v>
      </c>
      <c r="L45" s="110">
        <v>72457</v>
      </c>
    </row>
    <row r="46" spans="1:12" ht="15">
      <c r="A46" s="217"/>
      <c r="B46" s="118" t="s">
        <v>4</v>
      </c>
      <c r="C46" s="11">
        <v>-430524.80800000014</v>
      </c>
      <c r="D46" s="13">
        <v>698171.18299999996</v>
      </c>
      <c r="E46" s="5">
        <v>267398.36100000003</v>
      </c>
      <c r="F46" s="6">
        <v>408863.37399999995</v>
      </c>
      <c r="G46" s="78">
        <v>255942.00599999999</v>
      </c>
      <c r="H46" s="6">
        <v>211622.81</v>
      </c>
      <c r="I46" s="81">
        <v>4670</v>
      </c>
      <c r="J46" s="110">
        <v>11778</v>
      </c>
      <c r="K46" s="81">
        <v>4688</v>
      </c>
      <c r="L46" s="110">
        <v>74140</v>
      </c>
    </row>
    <row r="47" spans="1:12" ht="15">
      <c r="A47" s="217"/>
      <c r="B47" s="118" t="s">
        <v>5</v>
      </c>
      <c r="C47" s="11">
        <v>-408146.14399999997</v>
      </c>
      <c r="D47" s="13">
        <v>687049.13199999987</v>
      </c>
      <c r="E47" s="5">
        <v>278731.76799999998</v>
      </c>
      <c r="F47" s="6">
        <v>410288.83299999998</v>
      </c>
      <c r="G47" s="78">
        <v>270490.14</v>
      </c>
      <c r="H47" s="6">
        <v>226182.307</v>
      </c>
      <c r="I47" s="81">
        <v>4151</v>
      </c>
      <c r="J47" s="110">
        <v>12157</v>
      </c>
      <c r="K47" s="81">
        <v>3715</v>
      </c>
      <c r="L47" s="110">
        <v>78277</v>
      </c>
    </row>
    <row r="48" spans="1:12" ht="15">
      <c r="A48" s="217"/>
      <c r="B48" s="118" t="s">
        <v>6</v>
      </c>
      <c r="C48" s="11">
        <v>-352569.36900000001</v>
      </c>
      <c r="D48" s="13">
        <v>650269.32400000014</v>
      </c>
      <c r="E48" s="5">
        <v>297515.31</v>
      </c>
      <c r="F48" s="6">
        <v>431103.25099999999</v>
      </c>
      <c r="G48" s="78">
        <v>281791.57</v>
      </c>
      <c r="H48" s="6">
        <v>240099.60200000001</v>
      </c>
      <c r="I48" s="81">
        <v>4747</v>
      </c>
      <c r="J48" s="110">
        <v>14138</v>
      </c>
      <c r="K48" s="81">
        <v>3006</v>
      </c>
      <c r="L48" s="110">
        <v>71053</v>
      </c>
    </row>
    <row r="49" spans="1:12" ht="15">
      <c r="A49" s="217"/>
      <c r="B49" s="118" t="s">
        <v>7</v>
      </c>
      <c r="C49" s="11">
        <v>-366482.08399999997</v>
      </c>
      <c r="D49" s="13">
        <v>666949.57500000007</v>
      </c>
      <c r="E49" s="5">
        <v>300304.65000000002</v>
      </c>
      <c r="F49" s="6">
        <v>433880.02000000008</v>
      </c>
      <c r="G49" s="78">
        <v>284891.37600000005</v>
      </c>
      <c r="H49" s="6">
        <v>240910.85399999999</v>
      </c>
      <c r="I49" s="81">
        <v>4216</v>
      </c>
      <c r="J49" s="110">
        <v>13941</v>
      </c>
      <c r="K49" s="81">
        <v>3051</v>
      </c>
      <c r="L49" s="110">
        <v>72460</v>
      </c>
    </row>
    <row r="50" spans="1:12" ht="15">
      <c r="A50" s="217"/>
      <c r="B50" s="118" t="s">
        <v>8</v>
      </c>
      <c r="C50" s="11">
        <v>-374087.14199999993</v>
      </c>
      <c r="D50" s="13">
        <v>693235.13799999992</v>
      </c>
      <c r="E50" s="5">
        <v>319026.31300000002</v>
      </c>
      <c r="F50" s="6">
        <v>449890.90500000003</v>
      </c>
      <c r="G50" s="78">
        <v>303453.44400000008</v>
      </c>
      <c r="H50" s="6">
        <v>259112.905</v>
      </c>
      <c r="I50" s="81">
        <v>3959</v>
      </c>
      <c r="J50" s="110">
        <v>13387</v>
      </c>
      <c r="K50" s="81">
        <v>3015</v>
      </c>
      <c r="L50" s="110">
        <v>73179</v>
      </c>
    </row>
    <row r="51" spans="1:12" ht="15">
      <c r="A51" s="217"/>
      <c r="B51" s="118" t="s">
        <v>9</v>
      </c>
      <c r="C51" s="11">
        <v>-399684.68699999992</v>
      </c>
      <c r="D51" s="13">
        <v>698809.02399999998</v>
      </c>
      <c r="E51" s="5">
        <v>299033.58500000002</v>
      </c>
      <c r="F51" s="6">
        <v>437413.89500000002</v>
      </c>
      <c r="G51" s="78">
        <v>276627.28400000004</v>
      </c>
      <c r="H51" s="6">
        <v>234347.29799999998</v>
      </c>
      <c r="I51" s="81">
        <v>3987</v>
      </c>
      <c r="J51" s="110">
        <v>14606</v>
      </c>
      <c r="K51" s="81">
        <v>2528</v>
      </c>
      <c r="L51" s="110">
        <v>71901</v>
      </c>
    </row>
    <row r="52" spans="1:12" ht="15">
      <c r="A52" s="217"/>
      <c r="B52" s="120" t="s">
        <v>10</v>
      </c>
      <c r="C52" s="11">
        <v>-440980.06</v>
      </c>
      <c r="D52" s="13">
        <v>749957.36099999992</v>
      </c>
      <c r="E52" s="5">
        <v>308780.91700000002</v>
      </c>
      <c r="F52" s="6">
        <v>435667.71499999991</v>
      </c>
      <c r="G52" s="78">
        <v>282712.57799999998</v>
      </c>
      <c r="H52" s="6">
        <v>244037.65099999998</v>
      </c>
      <c r="I52" s="81">
        <v>4038</v>
      </c>
      <c r="J52" s="110">
        <v>14922</v>
      </c>
      <c r="K52" s="81">
        <v>2781</v>
      </c>
      <c r="L52" s="110">
        <v>73707</v>
      </c>
    </row>
    <row r="53" spans="1:12" ht="15">
      <c r="A53" s="217">
        <v>2000</v>
      </c>
      <c r="B53" s="117" t="s">
        <v>37</v>
      </c>
      <c r="C53" s="11">
        <v>-446543.00699999993</v>
      </c>
      <c r="D53" s="13">
        <v>744827.37600000005</v>
      </c>
      <c r="E53" s="5">
        <v>297999.07</v>
      </c>
      <c r="F53" s="6">
        <v>427153.28200000001</v>
      </c>
      <c r="G53" s="78">
        <v>268835.34600000002</v>
      </c>
      <c r="H53" s="6">
        <v>227517.63799999998</v>
      </c>
      <c r="I53" s="81">
        <v>5165</v>
      </c>
      <c r="J53" s="110">
        <v>15586</v>
      </c>
      <c r="K53" s="81">
        <v>2560</v>
      </c>
      <c r="L53" s="110">
        <v>69287</v>
      </c>
    </row>
    <row r="54" spans="1:12" ht="15">
      <c r="A54" s="217"/>
      <c r="B54" s="118" t="s">
        <v>0</v>
      </c>
      <c r="C54" s="11">
        <v>-444957.2759999999</v>
      </c>
      <c r="D54" s="13">
        <v>734197.51399999997</v>
      </c>
      <c r="E54" s="5">
        <v>288959.16899999999</v>
      </c>
      <c r="F54" s="6">
        <v>433252.06399999995</v>
      </c>
      <c r="G54" s="78">
        <v>272145.87300000002</v>
      </c>
      <c r="H54" s="6">
        <v>225111.109</v>
      </c>
      <c r="I54" s="81">
        <v>4344</v>
      </c>
      <c r="J54" s="110">
        <v>18790</v>
      </c>
      <c r="K54" s="81">
        <v>2652</v>
      </c>
      <c r="L54" s="110">
        <v>74693</v>
      </c>
    </row>
    <row r="55" spans="1:12" ht="15">
      <c r="A55" s="217"/>
      <c r="B55" s="119" t="s">
        <v>1</v>
      </c>
      <c r="C55" s="11">
        <v>-430712.20699999994</v>
      </c>
      <c r="D55" s="13">
        <v>732653.05500000005</v>
      </c>
      <c r="E55" s="5">
        <v>301698.46600000001</v>
      </c>
      <c r="F55" s="6">
        <v>447380.47199999995</v>
      </c>
      <c r="G55" s="78">
        <v>283294.60800000001</v>
      </c>
      <c r="H55" s="6">
        <v>233925.53699999998</v>
      </c>
      <c r="I55" s="81">
        <v>4275</v>
      </c>
      <c r="J55" s="110">
        <v>18686</v>
      </c>
      <c r="K55" s="81">
        <v>2814</v>
      </c>
      <c r="L55" s="110">
        <v>77828</v>
      </c>
    </row>
    <row r="56" spans="1:12" ht="15">
      <c r="A56" s="217"/>
      <c r="B56" s="119" t="s">
        <v>2</v>
      </c>
      <c r="C56" s="11">
        <v>-442811.80799999996</v>
      </c>
      <c r="D56" s="13">
        <v>742333.97300000011</v>
      </c>
      <c r="E56" s="5">
        <v>299322.93600000005</v>
      </c>
      <c r="F56" s="6">
        <v>455865.56099999993</v>
      </c>
      <c r="G56" s="78">
        <v>283212.80900000001</v>
      </c>
      <c r="H56" s="6">
        <v>241513.35199999998</v>
      </c>
      <c r="I56" s="81">
        <v>3953</v>
      </c>
      <c r="J56" s="110">
        <v>18029</v>
      </c>
      <c r="K56" s="81">
        <v>2782</v>
      </c>
      <c r="L56" s="110">
        <v>81725</v>
      </c>
    </row>
    <row r="57" spans="1:12" ht="15">
      <c r="A57" s="217"/>
      <c r="B57" s="118" t="s">
        <v>3</v>
      </c>
      <c r="C57" s="11">
        <v>-451336.7840000001</v>
      </c>
      <c r="D57" s="13">
        <v>746185.57899999991</v>
      </c>
      <c r="E57" s="5">
        <v>294676.27800000005</v>
      </c>
      <c r="F57" s="6">
        <v>470161.03300000005</v>
      </c>
      <c r="G57" s="78">
        <v>280532.22300000006</v>
      </c>
      <c r="H57" s="6">
        <v>231348.516</v>
      </c>
      <c r="I57" s="81">
        <v>5110</v>
      </c>
      <c r="J57" s="110">
        <v>17573</v>
      </c>
      <c r="K57" s="81">
        <v>2832</v>
      </c>
      <c r="L57" s="110">
        <v>89223</v>
      </c>
    </row>
    <row r="58" spans="1:12" ht="15">
      <c r="A58" s="217"/>
      <c r="B58" s="118" t="s">
        <v>4</v>
      </c>
      <c r="C58" s="11">
        <v>-450753.93499999994</v>
      </c>
      <c r="D58" s="13">
        <v>746175.50699999998</v>
      </c>
      <c r="E58" s="5">
        <v>295194.95899999997</v>
      </c>
      <c r="F58" s="6">
        <v>474563.03700000001</v>
      </c>
      <c r="G58" s="78">
        <v>281353.804</v>
      </c>
      <c r="H58" s="6">
        <v>234619.519</v>
      </c>
      <c r="I58" s="81">
        <v>4201</v>
      </c>
      <c r="J58" s="110">
        <v>18998</v>
      </c>
      <c r="K58" s="81">
        <v>2810</v>
      </c>
      <c r="L58" s="110">
        <v>95332</v>
      </c>
    </row>
    <row r="59" spans="1:12" ht="15">
      <c r="A59" s="217"/>
      <c r="B59" s="118" t="s">
        <v>5</v>
      </c>
      <c r="C59" s="11">
        <v>-424715.52000000002</v>
      </c>
      <c r="D59" s="13">
        <v>745275.19799999997</v>
      </c>
      <c r="E59" s="5">
        <v>320286.30299999996</v>
      </c>
      <c r="F59" s="6">
        <v>521653.37199999997</v>
      </c>
      <c r="G59" s="78">
        <v>312770.10399999993</v>
      </c>
      <c r="H59" s="6">
        <v>257144.26799999995</v>
      </c>
      <c r="I59" s="81">
        <v>4420</v>
      </c>
      <c r="J59" s="110">
        <v>19574</v>
      </c>
      <c r="K59" s="81">
        <v>2655</v>
      </c>
      <c r="L59" s="110">
        <v>95265</v>
      </c>
    </row>
    <row r="60" spans="1:12" ht="15">
      <c r="A60" s="217"/>
      <c r="B60" s="118" t="s">
        <v>6</v>
      </c>
      <c r="C60" s="11">
        <v>-399382.56200000003</v>
      </c>
      <c r="D60" s="13">
        <v>736753.97699999996</v>
      </c>
      <c r="E60" s="5">
        <v>336999.375</v>
      </c>
      <c r="F60" s="6">
        <v>546639.24399999995</v>
      </c>
      <c r="G60" s="78">
        <v>323753.96600000001</v>
      </c>
      <c r="H60" s="6">
        <v>263272.58299999998</v>
      </c>
      <c r="I60" s="81">
        <v>4865</v>
      </c>
      <c r="J60" s="110">
        <v>20205</v>
      </c>
      <c r="K60" s="81">
        <v>4347</v>
      </c>
      <c r="L60" s="110">
        <v>97756</v>
      </c>
    </row>
    <row r="61" spans="1:12" ht="15">
      <c r="A61" s="217"/>
      <c r="B61" s="118" t="s">
        <v>7</v>
      </c>
      <c r="C61" s="11">
        <v>-396994.39500000002</v>
      </c>
      <c r="D61" s="13">
        <v>735039.97200000007</v>
      </c>
      <c r="E61" s="5">
        <v>337908.39299999998</v>
      </c>
      <c r="F61" s="6">
        <v>566628.53399999999</v>
      </c>
      <c r="G61" s="78">
        <v>326294.14799999999</v>
      </c>
      <c r="H61" s="6">
        <v>269520.283</v>
      </c>
      <c r="I61" s="81">
        <v>4762</v>
      </c>
      <c r="J61" s="110">
        <v>25197</v>
      </c>
      <c r="K61" s="81">
        <v>4797</v>
      </c>
      <c r="L61" s="110">
        <v>101557</v>
      </c>
    </row>
    <row r="62" spans="1:12" ht="15">
      <c r="A62" s="217"/>
      <c r="B62" s="118" t="s">
        <v>8</v>
      </c>
      <c r="C62" s="11">
        <v>-383840.05700000003</v>
      </c>
      <c r="D62" s="13">
        <v>725686.18899999978</v>
      </c>
      <c r="E62" s="5">
        <v>341596.67200000002</v>
      </c>
      <c r="F62" s="6">
        <v>568821.82000000007</v>
      </c>
      <c r="G62" s="78">
        <v>335103.29200000007</v>
      </c>
      <c r="H62" s="6">
        <v>267000.34900000005</v>
      </c>
      <c r="I62" s="81">
        <v>5429</v>
      </c>
      <c r="J62" s="110">
        <v>28385</v>
      </c>
      <c r="K62" s="81">
        <v>3152</v>
      </c>
      <c r="L62" s="110">
        <v>112225</v>
      </c>
    </row>
    <row r="63" spans="1:12" ht="15">
      <c r="A63" s="217"/>
      <c r="B63" s="118" t="s">
        <v>9</v>
      </c>
      <c r="C63" s="11">
        <v>-368829.45600000006</v>
      </c>
      <c r="D63" s="13">
        <v>710418.10700000019</v>
      </c>
      <c r="E63" s="5">
        <v>341397.03400000004</v>
      </c>
      <c r="F63" s="6">
        <v>573352.23399999994</v>
      </c>
      <c r="G63" s="78">
        <v>335647.60399999999</v>
      </c>
      <c r="H63" s="6">
        <v>268216.842</v>
      </c>
      <c r="I63" s="81">
        <v>4668</v>
      </c>
      <c r="J63" s="110">
        <v>30379</v>
      </c>
      <c r="K63" s="81">
        <v>3274</v>
      </c>
      <c r="L63" s="110">
        <v>104290</v>
      </c>
    </row>
    <row r="64" spans="1:12" ht="15">
      <c r="A64" s="217"/>
      <c r="B64" s="120" t="s">
        <v>10</v>
      </c>
      <c r="C64" s="11">
        <v>-410055.59</v>
      </c>
      <c r="D64" s="13">
        <v>802013.09700000007</v>
      </c>
      <c r="E64" s="5">
        <v>391776.19200000004</v>
      </c>
      <c r="F64" s="6">
        <v>608118.63300000003</v>
      </c>
      <c r="G64" s="78">
        <v>380270.78800000006</v>
      </c>
      <c r="H64" s="6">
        <v>315205.06900000002</v>
      </c>
      <c r="I64" s="81">
        <v>4871</v>
      </c>
      <c r="J64" s="110">
        <v>27655</v>
      </c>
      <c r="K64" s="81">
        <v>2921</v>
      </c>
      <c r="L64" s="110">
        <v>105837</v>
      </c>
    </row>
    <row r="65" spans="1:12" ht="15">
      <c r="A65" s="217">
        <v>2001</v>
      </c>
      <c r="B65" s="117" t="s">
        <v>37</v>
      </c>
      <c r="C65" s="11">
        <v>-421559.80553999997</v>
      </c>
      <c r="D65" s="13">
        <v>790719.8925800001</v>
      </c>
      <c r="E65" s="5">
        <v>368113.78899999999</v>
      </c>
      <c r="F65" s="6">
        <v>597892.83803999994</v>
      </c>
      <c r="G65" s="78">
        <v>345964.01127999998</v>
      </c>
      <c r="H65" s="6">
        <v>289595.77100000001</v>
      </c>
      <c r="I65" s="81">
        <f>'[9]NC Dep.volume&amp;Int.rates-g'!C64</f>
        <v>6491</v>
      </c>
      <c r="J65" s="110">
        <f>'[9]FC Dep.volume&amp;Int.rates-g'!C64</f>
        <v>29347</v>
      </c>
      <c r="K65" s="81">
        <f>'[9]NC Dep.volume&amp;Int.rates-g'!D64</f>
        <v>3373</v>
      </c>
      <c r="L65" s="110">
        <f>'[9]FC Dep.volume&amp;Int.rates-g'!D64</f>
        <v>100383</v>
      </c>
    </row>
    <row r="66" spans="1:12" ht="15">
      <c r="A66" s="217"/>
      <c r="B66" s="118" t="s">
        <v>0</v>
      </c>
      <c r="C66" s="11">
        <v>-429341.11298999999</v>
      </c>
      <c r="D66" s="13">
        <v>791049.60953999998</v>
      </c>
      <c r="E66" s="5">
        <v>360695.73299999995</v>
      </c>
      <c r="F66" s="6">
        <v>590426.28555000003</v>
      </c>
      <c r="G66" s="78">
        <v>342111.20169000002</v>
      </c>
      <c r="H66" s="6">
        <v>287851.53500000003</v>
      </c>
      <c r="I66" s="81">
        <f>'[9]NC Dep.volume&amp;Int.rates-g'!C65</f>
        <v>2865</v>
      </c>
      <c r="J66" s="110">
        <f>'[9]FC Dep.volume&amp;Int.rates-g'!C65</f>
        <v>25984</v>
      </c>
      <c r="K66" s="81">
        <f>'[9]NC Dep.volume&amp;Int.rates-g'!D65</f>
        <v>3713</v>
      </c>
      <c r="L66" s="110">
        <f>'[9]FC Dep.volume&amp;Int.rates-g'!D65</f>
        <v>102828</v>
      </c>
    </row>
    <row r="67" spans="1:12" ht="15">
      <c r="A67" s="217"/>
      <c r="B67" s="119" t="s">
        <v>1</v>
      </c>
      <c r="C67" s="11">
        <v>-429058.82017999998</v>
      </c>
      <c r="D67" s="13">
        <v>787950.89142000012</v>
      </c>
      <c r="E67" s="5">
        <v>357324.62799999997</v>
      </c>
      <c r="F67" s="6">
        <v>602899.42124000005</v>
      </c>
      <c r="G67" s="78">
        <v>341695.19656999997</v>
      </c>
      <c r="H67" s="6">
        <v>289775.15299999999</v>
      </c>
      <c r="I67" s="81">
        <f>'[9]NC Dep.volume&amp;Int.rates-g'!C66</f>
        <v>3509</v>
      </c>
      <c r="J67" s="110">
        <f>'[9]FC Dep.volume&amp;Int.rates-g'!C66</f>
        <v>22191</v>
      </c>
      <c r="K67" s="81">
        <f>'[9]NC Dep.volume&amp;Int.rates-g'!D66</f>
        <v>2925</v>
      </c>
      <c r="L67" s="110">
        <f>'[9]FC Dep.volume&amp;Int.rates-g'!D66</f>
        <v>111696</v>
      </c>
    </row>
    <row r="68" spans="1:12" ht="15">
      <c r="A68" s="217"/>
      <c r="B68" s="119" t="s">
        <v>2</v>
      </c>
      <c r="C68" s="11">
        <v>-432170.85559000011</v>
      </c>
      <c r="D68" s="13">
        <v>795748.51442000002</v>
      </c>
      <c r="E68" s="5">
        <v>361166.68599999999</v>
      </c>
      <c r="F68" s="6">
        <v>611180.55283000006</v>
      </c>
      <c r="G68" s="78">
        <v>344861.22017000004</v>
      </c>
      <c r="H68" s="6">
        <v>293492.46399999998</v>
      </c>
      <c r="I68" s="81">
        <f>'[9]NC Dep.volume&amp;Int.rates-g'!C67</f>
        <v>3369</v>
      </c>
      <c r="J68" s="110">
        <f>'[9]FC Dep.volume&amp;Int.rates-g'!C67</f>
        <v>27350</v>
      </c>
      <c r="K68" s="81">
        <f>'[9]NC Dep.volume&amp;Int.rates-g'!D67</f>
        <v>4656</v>
      </c>
      <c r="L68" s="110">
        <f>'[9]FC Dep.volume&amp;Int.rates-g'!D67</f>
        <v>108753</v>
      </c>
    </row>
    <row r="69" spans="1:12" ht="15">
      <c r="A69" s="217"/>
      <c r="B69" s="118" t="s">
        <v>3</v>
      </c>
      <c r="C69" s="11">
        <v>-422640.89326999988</v>
      </c>
      <c r="D69" s="13">
        <v>787017.70247000013</v>
      </c>
      <c r="E69" s="5">
        <v>362346.18</v>
      </c>
      <c r="F69" s="6">
        <v>616358.10519999999</v>
      </c>
      <c r="G69" s="78">
        <v>347921.87692000001</v>
      </c>
      <c r="H69" s="6">
        <v>291256.44900000002</v>
      </c>
      <c r="I69" s="81">
        <f>'[9]NC Dep.volume&amp;Int.rates-g'!C68</f>
        <v>3568</v>
      </c>
      <c r="J69" s="110">
        <f>'[9]FC Dep.volume&amp;Int.rates-g'!C68</f>
        <v>24364</v>
      </c>
      <c r="K69" s="81">
        <f>'[9]NC Dep.volume&amp;Int.rates-g'!D68</f>
        <v>3929</v>
      </c>
      <c r="L69" s="110">
        <f>'[9]FC Dep.volume&amp;Int.rates-g'!D68</f>
        <v>112303</v>
      </c>
    </row>
    <row r="70" spans="1:12" ht="15">
      <c r="A70" s="217"/>
      <c r="B70" s="118" t="s">
        <v>4</v>
      </c>
      <c r="C70" s="11">
        <v>-408094.68857</v>
      </c>
      <c r="D70" s="13">
        <v>791016.96449000004</v>
      </c>
      <c r="E70" s="5">
        <v>381083.24</v>
      </c>
      <c r="F70" s="6">
        <v>645210.42091999995</v>
      </c>
      <c r="G70" s="78">
        <v>359697.49728000001</v>
      </c>
      <c r="H70" s="6">
        <v>296047.07899999997</v>
      </c>
      <c r="I70" s="81">
        <f>'[9]NC Dep.volume&amp;Int.rates-g'!C69</f>
        <v>3810</v>
      </c>
      <c r="J70" s="110">
        <f>'[9]FC Dep.volume&amp;Int.rates-g'!C69</f>
        <v>27534</v>
      </c>
      <c r="K70" s="81">
        <f>'[9]NC Dep.volume&amp;Int.rates-g'!D69</f>
        <v>5645</v>
      </c>
      <c r="L70" s="110">
        <f>'[9]FC Dep.volume&amp;Int.rates-g'!D69</f>
        <v>117040</v>
      </c>
    </row>
    <row r="71" spans="1:12" ht="15">
      <c r="A71" s="217"/>
      <c r="B71" s="118" t="s">
        <v>5</v>
      </c>
      <c r="C71" s="11">
        <v>-400592.44289999997</v>
      </c>
      <c r="D71" s="13">
        <v>804789.08096000005</v>
      </c>
      <c r="E71" s="5">
        <v>402483.85499999992</v>
      </c>
      <c r="F71" s="6">
        <v>663599.94206000015</v>
      </c>
      <c r="G71" s="78">
        <v>381058.77088000003</v>
      </c>
      <c r="H71" s="6">
        <v>318193.67499999999</v>
      </c>
      <c r="I71" s="81">
        <f>'[9]NC Dep.volume&amp;Int.rates-g'!C70</f>
        <v>5388</v>
      </c>
      <c r="J71" s="110">
        <f>'[9]FC Dep.volume&amp;Int.rates-g'!C70</f>
        <v>28820</v>
      </c>
      <c r="K71" s="81">
        <f>'[9]NC Dep.volume&amp;Int.rates-g'!D70</f>
        <v>4641</v>
      </c>
      <c r="L71" s="110">
        <f>'[9]FC Dep.volume&amp;Int.rates-g'!D70</f>
        <v>124423</v>
      </c>
    </row>
    <row r="72" spans="1:12" ht="15">
      <c r="A72" s="217"/>
      <c r="B72" s="118" t="s">
        <v>6</v>
      </c>
      <c r="C72" s="11">
        <v>-407648.59626999998</v>
      </c>
      <c r="D72" s="13">
        <v>820861.01594000019</v>
      </c>
      <c r="E72" s="5">
        <v>411588.57899999997</v>
      </c>
      <c r="F72" s="6">
        <v>696605.36266999994</v>
      </c>
      <c r="G72" s="78">
        <v>388759.78083999996</v>
      </c>
      <c r="H72" s="6">
        <v>325872.74099999998</v>
      </c>
      <c r="I72" s="81">
        <f>'[9]NC Dep.volume&amp;Int.rates-g'!C71</f>
        <v>6067</v>
      </c>
      <c r="J72" s="110">
        <f>'[9]FC Dep.volume&amp;Int.rates-g'!C71</f>
        <v>29452</v>
      </c>
      <c r="K72" s="81">
        <f>'[9]NC Dep.volume&amp;Int.rates-g'!D71</f>
        <v>4652</v>
      </c>
      <c r="L72" s="110">
        <f>'[9]FC Dep.volume&amp;Int.rates-g'!D71</f>
        <v>120226</v>
      </c>
    </row>
    <row r="73" spans="1:12" ht="15">
      <c r="A73" s="217"/>
      <c r="B73" s="118" t="s">
        <v>7</v>
      </c>
      <c r="C73" s="11">
        <v>-399445.01200000005</v>
      </c>
      <c r="D73" s="13">
        <v>805667.34796000016</v>
      </c>
      <c r="E73" s="5">
        <v>404261.80899999995</v>
      </c>
      <c r="F73" s="6">
        <v>702688.60696</v>
      </c>
      <c r="G73" s="78">
        <v>382872.97686</v>
      </c>
      <c r="H73" s="6">
        <v>318611.40299999999</v>
      </c>
      <c r="I73" s="81">
        <f>'[9]NC Dep.volume&amp;Int.rates-g'!C72</f>
        <v>6327</v>
      </c>
      <c r="J73" s="110">
        <f>'[9]FC Dep.volume&amp;Int.rates-g'!C72</f>
        <v>32945</v>
      </c>
      <c r="K73" s="81">
        <f>'[9]NC Dep.volume&amp;Int.rates-g'!D72</f>
        <v>5511</v>
      </c>
      <c r="L73" s="110">
        <f>'[9]FC Dep.volume&amp;Int.rates-g'!D72</f>
        <v>115832</v>
      </c>
    </row>
    <row r="74" spans="1:12" ht="15">
      <c r="A74" s="217"/>
      <c r="B74" s="118" t="s">
        <v>8</v>
      </c>
      <c r="C74" s="11">
        <v>-395498.6213</v>
      </c>
      <c r="D74" s="13">
        <v>813617.46284999989</v>
      </c>
      <c r="E74" s="5">
        <v>410673.98700000002</v>
      </c>
      <c r="F74" s="6">
        <v>727827.1105500001</v>
      </c>
      <c r="G74" s="78">
        <v>394263.93388000003</v>
      </c>
      <c r="H74" s="6">
        <v>325906.83199999999</v>
      </c>
      <c r="I74" s="81">
        <f>'[9]NC Dep.volume&amp;Int.rates-g'!C73</f>
        <v>6223</v>
      </c>
      <c r="J74" s="110">
        <f>'[9]FC Dep.volume&amp;Int.rates-g'!C73</f>
        <v>32026</v>
      </c>
      <c r="K74" s="81">
        <f>'[9]NC Dep.volume&amp;Int.rates-g'!D73</f>
        <v>3630</v>
      </c>
      <c r="L74" s="110">
        <f>'[9]FC Dep.volume&amp;Int.rates-g'!D73</f>
        <v>125303</v>
      </c>
    </row>
    <row r="75" spans="1:12" ht="15">
      <c r="A75" s="217"/>
      <c r="B75" s="118" t="s">
        <v>9</v>
      </c>
      <c r="C75" s="11">
        <v>-399738.71487000003</v>
      </c>
      <c r="D75" s="13">
        <v>819802.94965999993</v>
      </c>
      <c r="E75" s="5">
        <v>416153.61399999994</v>
      </c>
      <c r="F75" s="6">
        <v>718454.67079</v>
      </c>
      <c r="G75" s="78">
        <v>396482.14825999999</v>
      </c>
      <c r="H75" s="6">
        <v>325810.78399999993</v>
      </c>
      <c r="I75" s="81">
        <f>'[9]NC Dep.volume&amp;Int.rates-g'!C74</f>
        <v>5856</v>
      </c>
      <c r="J75" s="110">
        <f>'[9]FC Dep.volume&amp;Int.rates-g'!C74</f>
        <v>34599</v>
      </c>
      <c r="K75" s="81">
        <f>'[9]NC Dep.volume&amp;Int.rates-g'!D74</f>
        <v>5437</v>
      </c>
      <c r="L75" s="110">
        <f>'[9]FC Dep.volume&amp;Int.rates-g'!D74</f>
        <v>134982</v>
      </c>
    </row>
    <row r="76" spans="1:12" ht="15">
      <c r="A76" s="217"/>
      <c r="B76" s="120" t="s">
        <v>10</v>
      </c>
      <c r="C76" s="11">
        <v>-337687.00879999995</v>
      </c>
      <c r="D76" s="13">
        <v>770977.93672999996</v>
      </c>
      <c r="E76" s="5">
        <v>431422.23499999999</v>
      </c>
      <c r="F76" s="6">
        <v>749330.82493000012</v>
      </c>
      <c r="G76" s="78">
        <v>405377.45201000001</v>
      </c>
      <c r="H76" s="6">
        <v>348850.342</v>
      </c>
      <c r="I76" s="81">
        <f>'[9]NC Dep.volume&amp;Int.rates-g'!C75</f>
        <v>5951</v>
      </c>
      <c r="J76" s="110">
        <f>'[9]FC Dep.volume&amp;Int.rates-g'!C75</f>
        <v>32232</v>
      </c>
      <c r="K76" s="81">
        <f>'[9]NC Dep.volume&amp;Int.rates-g'!D75</f>
        <v>5587</v>
      </c>
      <c r="L76" s="110">
        <f>'[9]FC Dep.volume&amp;Int.rates-g'!D75</f>
        <v>128256</v>
      </c>
    </row>
    <row r="77" spans="1:12" ht="15">
      <c r="A77" s="217">
        <v>2002</v>
      </c>
      <c r="B77" s="117" t="s">
        <v>37</v>
      </c>
      <c r="C77" s="11">
        <v>-362101.75057000009</v>
      </c>
      <c r="D77" s="13">
        <v>793664.00919000013</v>
      </c>
      <c r="E77" s="5">
        <v>429726.07299999997</v>
      </c>
      <c r="F77" s="6">
        <v>750185.61561999994</v>
      </c>
      <c r="G77" s="78">
        <v>399312.68163999997</v>
      </c>
      <c r="H77" s="6">
        <v>341350.39199999999</v>
      </c>
      <c r="I77" s="81">
        <f>'[9]NC Dep.volume&amp;Int.rates-g'!C76</f>
        <v>5069</v>
      </c>
      <c r="J77" s="110">
        <f>'[9]FC Dep.volume&amp;Int.rates-g'!C76</f>
        <v>31383</v>
      </c>
      <c r="K77" s="81">
        <f>'[9]NC Dep.volume&amp;Int.rates-g'!D76</f>
        <v>6193</v>
      </c>
      <c r="L77" s="110">
        <f>'[9]FC Dep.volume&amp;Int.rates-g'!D76</f>
        <v>121978</v>
      </c>
    </row>
    <row r="78" spans="1:12" ht="15">
      <c r="A78" s="217"/>
      <c r="B78" s="118" t="s">
        <v>0</v>
      </c>
      <c r="C78" s="11">
        <v>-364865.44241999986</v>
      </c>
      <c r="D78" s="13">
        <v>798300.78420000011</v>
      </c>
      <c r="E78" s="5">
        <v>431588.78900000005</v>
      </c>
      <c r="F78" s="6">
        <v>757671.58978000004</v>
      </c>
      <c r="G78" s="78">
        <v>401791.92000000004</v>
      </c>
      <c r="H78" s="6">
        <v>345033.44600000005</v>
      </c>
      <c r="I78" s="81">
        <f>'[9]NC Dep.volume&amp;Int.rates-g'!C77</f>
        <v>5070</v>
      </c>
      <c r="J78" s="110">
        <f>'[9]FC Dep.volume&amp;Int.rates-g'!C77</f>
        <v>34477</v>
      </c>
      <c r="K78" s="81">
        <f>'[9]NC Dep.volume&amp;Int.rates-g'!D77</f>
        <v>3483</v>
      </c>
      <c r="L78" s="110">
        <f>'[9]FC Dep.volume&amp;Int.rates-g'!D77</f>
        <v>137000</v>
      </c>
    </row>
    <row r="79" spans="1:12" ht="15">
      <c r="A79" s="217"/>
      <c r="B79" s="119" t="s">
        <v>1</v>
      </c>
      <c r="C79" s="11">
        <v>-366070.995</v>
      </c>
      <c r="D79" s="13">
        <v>800680.33600000013</v>
      </c>
      <c r="E79" s="5">
        <v>432833.5</v>
      </c>
      <c r="F79" s="6">
        <v>774232.62800000003</v>
      </c>
      <c r="G79" s="78">
        <v>405342.15600000002</v>
      </c>
      <c r="H79" s="6">
        <v>343784.34699999995</v>
      </c>
      <c r="I79" s="81">
        <f>'[9]NC Dep.volume&amp;Int.rates-g'!C78</f>
        <v>7411</v>
      </c>
      <c r="J79" s="110">
        <f>'[9]FC Dep.volume&amp;Int.rates-g'!C78</f>
        <v>39653</v>
      </c>
      <c r="K79" s="81">
        <f>'[9]NC Dep.volume&amp;Int.rates-g'!D78</f>
        <v>3079</v>
      </c>
      <c r="L79" s="110">
        <f>'[9]FC Dep.volume&amp;Int.rates-g'!D78</f>
        <v>134065</v>
      </c>
    </row>
    <row r="80" spans="1:12" ht="15">
      <c r="A80" s="217"/>
      <c r="B80" s="119" t="s">
        <v>2</v>
      </c>
      <c r="C80" s="11">
        <v>-383346.70682000002</v>
      </c>
      <c r="D80" s="13">
        <v>818513.61582000006</v>
      </c>
      <c r="E80" s="5">
        <v>433367.68699999998</v>
      </c>
      <c r="F80" s="6">
        <v>773727.49699999997</v>
      </c>
      <c r="G80" s="78">
        <v>407678.09599999996</v>
      </c>
      <c r="H80" s="6">
        <v>343832.27999999997</v>
      </c>
      <c r="I80" s="81">
        <f>'[9]NC Dep.volume&amp;Int.rates-g'!C79</f>
        <v>7245</v>
      </c>
      <c r="J80" s="110">
        <f>'[9]FC Dep.volume&amp;Int.rates-g'!C79</f>
        <v>37479</v>
      </c>
      <c r="K80" s="81">
        <f>'[9]NC Dep.volume&amp;Int.rates-g'!D79</f>
        <v>4283</v>
      </c>
      <c r="L80" s="110">
        <f>'[9]FC Dep.volume&amp;Int.rates-g'!D79</f>
        <v>153939</v>
      </c>
    </row>
    <row r="81" spans="1:12" ht="15">
      <c r="A81" s="217"/>
      <c r="B81" s="118" t="s">
        <v>3</v>
      </c>
      <c r="C81" s="11">
        <v>-386279.27463000006</v>
      </c>
      <c r="D81" s="13">
        <v>823978.88763000001</v>
      </c>
      <c r="E81" s="5">
        <v>435756.94199999998</v>
      </c>
      <c r="F81" s="6">
        <v>767427.6669999999</v>
      </c>
      <c r="G81" s="78">
        <v>410841.68599999999</v>
      </c>
      <c r="H81" s="6">
        <v>343549.234</v>
      </c>
      <c r="I81" s="81">
        <f>'[9]NC Dep.volume&amp;Int.rates-g'!C80</f>
        <v>7366</v>
      </c>
      <c r="J81" s="110">
        <f>'[9]FC Dep.volume&amp;Int.rates-g'!C80</f>
        <v>53445</v>
      </c>
      <c r="K81" s="81">
        <f>'[9]NC Dep.volume&amp;Int.rates-g'!D80</f>
        <v>4320</v>
      </c>
      <c r="L81" s="110">
        <f>'[9]FC Dep.volume&amp;Int.rates-g'!D80</f>
        <v>157229</v>
      </c>
    </row>
    <row r="82" spans="1:12" ht="15">
      <c r="A82" s="217"/>
      <c r="B82" s="118" t="s">
        <v>4</v>
      </c>
      <c r="C82" s="11">
        <v>-404450.73152000009</v>
      </c>
      <c r="D82" s="13">
        <v>842468.52351999993</v>
      </c>
      <c r="E82" s="5">
        <v>436131.989</v>
      </c>
      <c r="F82" s="6">
        <v>784325.15099999995</v>
      </c>
      <c r="G82" s="78">
        <v>403024.11399999994</v>
      </c>
      <c r="H82" s="6">
        <v>341273.02599999995</v>
      </c>
      <c r="I82" s="81">
        <f>'[9]NC Dep.volume&amp;Int.rates-g'!C81</f>
        <v>7484</v>
      </c>
      <c r="J82" s="110">
        <f>'[9]FC Dep.volume&amp;Int.rates-g'!C81</f>
        <v>54389</v>
      </c>
      <c r="K82" s="81">
        <f>'[9]NC Dep.volume&amp;Int.rates-g'!D81</f>
        <v>4113</v>
      </c>
      <c r="L82" s="110">
        <f>'[9]FC Dep.volume&amp;Int.rates-g'!D81</f>
        <v>169914</v>
      </c>
    </row>
    <row r="83" spans="1:12" ht="15">
      <c r="A83" s="217"/>
      <c r="B83" s="118" t="s">
        <v>5</v>
      </c>
      <c r="C83" s="11">
        <v>-383862.94101000001</v>
      </c>
      <c r="D83" s="13">
        <v>832907.29101000028</v>
      </c>
      <c r="E83" s="5">
        <v>447175.69900000002</v>
      </c>
      <c r="F83" s="6">
        <v>798160.68300000008</v>
      </c>
      <c r="G83" s="78">
        <v>414487.82700000005</v>
      </c>
      <c r="H83" s="6">
        <v>346888.73100000003</v>
      </c>
      <c r="I83" s="81">
        <f>'[9]NC Dep.volume&amp;Int.rates-g'!C82</f>
        <v>7450</v>
      </c>
      <c r="J83" s="110">
        <f>'[9]FC Dep.volume&amp;Int.rates-g'!C82</f>
        <v>52601</v>
      </c>
      <c r="K83" s="81">
        <f>'[9]NC Dep.volume&amp;Int.rates-g'!D82</f>
        <v>5254</v>
      </c>
      <c r="L83" s="110">
        <f>'[9]FC Dep.volume&amp;Int.rates-g'!D82</f>
        <v>169067</v>
      </c>
    </row>
    <row r="84" spans="1:12" ht="15">
      <c r="A84" s="217"/>
      <c r="B84" s="118" t="s">
        <v>6</v>
      </c>
      <c r="C84" s="11">
        <v>-374380.06600000005</v>
      </c>
      <c r="D84" s="13">
        <v>834617.26500000001</v>
      </c>
      <c r="E84" s="5">
        <v>458427.93099999998</v>
      </c>
      <c r="F84" s="6">
        <v>823446.09600000014</v>
      </c>
      <c r="G84" s="78">
        <v>428054.56400000001</v>
      </c>
      <c r="H84" s="6">
        <v>357555.446</v>
      </c>
      <c r="I84" s="81">
        <f>'[9]NC Dep.volume&amp;Int.rates-g'!C83</f>
        <v>6946</v>
      </c>
      <c r="J84" s="110">
        <f>'[9]FC Dep.volume&amp;Int.rates-g'!C83</f>
        <v>49386</v>
      </c>
      <c r="K84" s="81">
        <f>'[9]NC Dep.volume&amp;Int.rates-g'!D83</f>
        <v>4213</v>
      </c>
      <c r="L84" s="110">
        <f>'[9]FC Dep.volume&amp;Int.rates-g'!D83</f>
        <v>170779</v>
      </c>
    </row>
    <row r="85" spans="1:12" ht="15">
      <c r="A85" s="217"/>
      <c r="B85" s="118" t="s">
        <v>7</v>
      </c>
      <c r="C85" s="11">
        <v>-374410.98223999998</v>
      </c>
      <c r="D85" s="13">
        <v>835337.96423999988</v>
      </c>
      <c r="E85" s="5">
        <v>459168.49300000002</v>
      </c>
      <c r="F85" s="6">
        <v>817852.69199999992</v>
      </c>
      <c r="G85" s="78">
        <v>419497.52399999998</v>
      </c>
      <c r="H85" s="6">
        <v>352490.79</v>
      </c>
      <c r="I85" s="81">
        <f>'[9]NC Dep.volume&amp;Int.rates-g'!C84</f>
        <v>8136</v>
      </c>
      <c r="J85" s="110">
        <f>'[9]FC Dep.volume&amp;Int.rates-g'!C84</f>
        <v>59426</v>
      </c>
      <c r="K85" s="81">
        <f>'[9]NC Dep.volume&amp;Int.rates-g'!D84</f>
        <v>5365</v>
      </c>
      <c r="L85" s="110">
        <f>'[9]FC Dep.volume&amp;Int.rates-g'!D84</f>
        <v>173816</v>
      </c>
    </row>
    <row r="86" spans="1:12" ht="15">
      <c r="A86" s="217"/>
      <c r="B86" s="118" t="s">
        <v>8</v>
      </c>
      <c r="C86" s="11">
        <v>-324366.00397000008</v>
      </c>
      <c r="D86" s="13">
        <v>793454.22197000007</v>
      </c>
      <c r="E86" s="5">
        <v>468858.86699999997</v>
      </c>
      <c r="F86" s="6">
        <v>816643.10400000005</v>
      </c>
      <c r="G86" s="78">
        <v>427550.43299999996</v>
      </c>
      <c r="H86" s="6">
        <v>354826.44500000001</v>
      </c>
      <c r="I86" s="81">
        <f>'[9]NC Dep.volume&amp;Int.rates-g'!C85</f>
        <v>7117</v>
      </c>
      <c r="J86" s="110">
        <f>'[9]FC Dep.volume&amp;Int.rates-g'!C85</f>
        <v>50814</v>
      </c>
      <c r="K86" s="81">
        <f>'[9]NC Dep.volume&amp;Int.rates-g'!D85</f>
        <v>6996</v>
      </c>
      <c r="L86" s="110">
        <f>'[9]FC Dep.volume&amp;Int.rates-g'!D85</f>
        <v>180273</v>
      </c>
    </row>
    <row r="87" spans="1:12" ht="15">
      <c r="A87" s="217"/>
      <c r="B87" s="118" t="s">
        <v>9</v>
      </c>
      <c r="C87" s="11">
        <v>-323607.49323000008</v>
      </c>
      <c r="D87" s="13">
        <v>796412.6132299999</v>
      </c>
      <c r="E87" s="5">
        <v>472631.74000000005</v>
      </c>
      <c r="F87" s="6">
        <v>841254.47000000009</v>
      </c>
      <c r="G87" s="78">
        <v>428934.02200000006</v>
      </c>
      <c r="H87" s="6">
        <v>358006.93</v>
      </c>
      <c r="I87" s="81">
        <f>'[9]NC Dep.volume&amp;Int.rates-g'!C86</f>
        <v>7145</v>
      </c>
      <c r="J87" s="110">
        <f>'[9]FC Dep.volume&amp;Int.rates-g'!C86</f>
        <v>53232</v>
      </c>
      <c r="K87" s="81">
        <f>'[9]NC Dep.volume&amp;Int.rates-g'!D86</f>
        <v>4152</v>
      </c>
      <c r="L87" s="110">
        <f>'[9]FC Dep.volume&amp;Int.rates-g'!D86</f>
        <v>190490</v>
      </c>
    </row>
    <row r="88" spans="1:12" ht="15">
      <c r="A88" s="217"/>
      <c r="B88" s="120" t="s">
        <v>10</v>
      </c>
      <c r="C88" s="11">
        <v>-316686.23405000009</v>
      </c>
      <c r="D88" s="13">
        <v>834583.12905000011</v>
      </c>
      <c r="E88" s="5">
        <v>516336.93000000005</v>
      </c>
      <c r="F88" s="6">
        <v>890308.24600000004</v>
      </c>
      <c r="G88" s="78">
        <v>465095.51900000003</v>
      </c>
      <c r="H88" s="6">
        <v>390791.06300000002</v>
      </c>
      <c r="I88" s="81">
        <f>'[9]NC Dep.volume&amp;Int.rates-g'!C87</f>
        <v>8677</v>
      </c>
      <c r="J88" s="110">
        <f>'[9]FC Dep.volume&amp;Int.rates-g'!C87</f>
        <v>63790</v>
      </c>
      <c r="K88" s="81">
        <f>'[9]NC Dep.volume&amp;Int.rates-g'!D87</f>
        <v>2474</v>
      </c>
      <c r="L88" s="110">
        <f>'[9]FC Dep.volume&amp;Int.rates-g'!D87</f>
        <v>192489</v>
      </c>
    </row>
    <row r="89" spans="1:12" ht="15">
      <c r="A89" s="217">
        <v>2003</v>
      </c>
      <c r="B89" s="117" t="s">
        <v>37</v>
      </c>
      <c r="C89" s="11">
        <v>-354736.01799999987</v>
      </c>
      <c r="D89" s="13">
        <v>848233.33900000004</v>
      </c>
      <c r="E89" s="5">
        <v>491975.84599999996</v>
      </c>
      <c r="F89" s="6">
        <v>901532.57299999997</v>
      </c>
      <c r="G89" s="78">
        <v>448788.34599999996</v>
      </c>
      <c r="H89" s="6">
        <v>361402.43699999998</v>
      </c>
      <c r="I89" s="81">
        <f>'[9]NC Dep.volume&amp;Int.rates-g'!C88</f>
        <v>7708</v>
      </c>
      <c r="J89" s="110">
        <f>'[9]FC Dep.volume&amp;Int.rates-g'!C88</f>
        <v>68496</v>
      </c>
      <c r="K89" s="81">
        <f>'[9]NC Dep.volume&amp;Int.rates-g'!D88</f>
        <v>4472</v>
      </c>
      <c r="L89" s="110">
        <f>'[9]FC Dep.volume&amp;Int.rates-g'!D88</f>
        <v>216521</v>
      </c>
    </row>
    <row r="90" spans="1:12" ht="15">
      <c r="A90" s="217"/>
      <c r="B90" s="118" t="s">
        <v>0</v>
      </c>
      <c r="C90" s="11">
        <v>-354988.95599999989</v>
      </c>
      <c r="D90" s="13">
        <v>841188.07899999991</v>
      </c>
      <c r="E90" s="5">
        <v>484756.55699999997</v>
      </c>
      <c r="F90" s="6">
        <v>916839.13299999991</v>
      </c>
      <c r="G90" s="78">
        <v>454918.13699999993</v>
      </c>
      <c r="H90" s="6">
        <v>370967.72</v>
      </c>
      <c r="I90" s="81">
        <f>'[9]NC Dep.volume&amp;Int.rates-g'!C89</f>
        <v>8615</v>
      </c>
      <c r="J90" s="110">
        <f>'[9]FC Dep.volume&amp;Int.rates-g'!C89</f>
        <v>72634</v>
      </c>
      <c r="K90" s="81">
        <f>'[9]NC Dep.volume&amp;Int.rates-g'!D89</f>
        <v>4594</v>
      </c>
      <c r="L90" s="110">
        <f>'[9]FC Dep.volume&amp;Int.rates-g'!D89</f>
        <v>224951</v>
      </c>
    </row>
    <row r="91" spans="1:12" ht="15">
      <c r="A91" s="217"/>
      <c r="B91" s="119" t="s">
        <v>1</v>
      </c>
      <c r="C91" s="11">
        <v>-340682.30599999981</v>
      </c>
      <c r="D91" s="13">
        <v>830535.79099999997</v>
      </c>
      <c r="E91" s="5">
        <v>488457.22000000003</v>
      </c>
      <c r="F91" s="6">
        <v>910331.13199999998</v>
      </c>
      <c r="G91" s="78">
        <v>446688.97</v>
      </c>
      <c r="H91" s="6">
        <v>368238.04700000002</v>
      </c>
      <c r="I91" s="81">
        <f>'[9]NC Dep.volume&amp;Int.rates-g'!C90</f>
        <v>8662</v>
      </c>
      <c r="J91" s="110">
        <f>'[9]FC Dep.volume&amp;Int.rates-g'!C90</f>
        <v>76826</v>
      </c>
      <c r="K91" s="81">
        <f>'[9]NC Dep.volume&amp;Int.rates-g'!D90</f>
        <v>5253</v>
      </c>
      <c r="L91" s="110">
        <f>'[9]FC Dep.volume&amp;Int.rates-g'!D90</f>
        <v>227713</v>
      </c>
    </row>
    <row r="92" spans="1:12" ht="15">
      <c r="A92" s="217"/>
      <c r="B92" s="119" t="s">
        <v>2</v>
      </c>
      <c r="C92" s="11">
        <v>-345308.21200000012</v>
      </c>
      <c r="D92" s="13">
        <v>853048.34499999986</v>
      </c>
      <c r="E92" s="5">
        <v>506321.24400000001</v>
      </c>
      <c r="F92" s="6">
        <v>933779.32500000007</v>
      </c>
      <c r="G92" s="78">
        <v>457899.07500000001</v>
      </c>
      <c r="H92" s="6">
        <v>381509.20600000001</v>
      </c>
      <c r="I92" s="81">
        <f>'[9]NC Dep.volume&amp;Int.rates-g'!C91</f>
        <v>8225</v>
      </c>
      <c r="J92" s="110">
        <f>'[9]FC Dep.volume&amp;Int.rates-g'!C91</f>
        <v>75995</v>
      </c>
      <c r="K92" s="81">
        <f>'[9]NC Dep.volume&amp;Int.rates-g'!D91</f>
        <v>4510</v>
      </c>
      <c r="L92" s="110">
        <f>'[9]FC Dep.volume&amp;Int.rates-g'!D91</f>
        <v>226086</v>
      </c>
    </row>
    <row r="93" spans="1:12" ht="15">
      <c r="A93" s="217"/>
      <c r="B93" s="118" t="s">
        <v>3</v>
      </c>
      <c r="C93" s="11">
        <v>-359236.78200000006</v>
      </c>
      <c r="D93" s="13">
        <v>875391.63300000003</v>
      </c>
      <c r="E93" s="5">
        <v>514779.59299999999</v>
      </c>
      <c r="F93" s="6">
        <v>957873.44900000002</v>
      </c>
      <c r="G93" s="78">
        <v>462979.32300000003</v>
      </c>
      <c r="H93" s="6">
        <v>381832.19300000003</v>
      </c>
      <c r="I93" s="81">
        <f>'[9]NC Dep.volume&amp;Int.rates-g'!C92</f>
        <v>8138</v>
      </c>
      <c r="J93" s="110">
        <f>'[9]FC Dep.volume&amp;Int.rates-g'!C92</f>
        <v>82276</v>
      </c>
      <c r="K93" s="81">
        <f>'[9]NC Dep.volume&amp;Int.rates-g'!D92</f>
        <v>4492</v>
      </c>
      <c r="L93" s="110">
        <f>'[9]FC Dep.volume&amp;Int.rates-g'!D92</f>
        <v>236126</v>
      </c>
    </row>
    <row r="94" spans="1:12" ht="15">
      <c r="A94" s="217"/>
      <c r="B94" s="118" t="s">
        <v>4</v>
      </c>
      <c r="C94" s="11">
        <v>-342605.41399999993</v>
      </c>
      <c r="D94" s="13">
        <v>853179.63099999994</v>
      </c>
      <c r="E94" s="5">
        <v>509292.09600000002</v>
      </c>
      <c r="F94" s="6">
        <v>955824.01500000001</v>
      </c>
      <c r="G94" s="78">
        <v>453456.31200000003</v>
      </c>
      <c r="H94" s="6">
        <v>374884.87800000003</v>
      </c>
      <c r="I94" s="81">
        <f>'[9]NC Dep.volume&amp;Int.rates-g'!C93</f>
        <v>8304</v>
      </c>
      <c r="J94" s="110">
        <f>'[9]FC Dep.volume&amp;Int.rates-g'!C93</f>
        <v>84887</v>
      </c>
      <c r="K94" s="81">
        <f>'[9]NC Dep.volume&amp;Int.rates-g'!D93</f>
        <v>4336</v>
      </c>
      <c r="L94" s="110">
        <f>'[9]FC Dep.volume&amp;Int.rates-g'!D93</f>
        <v>246003</v>
      </c>
    </row>
    <row r="95" spans="1:12" ht="15">
      <c r="A95" s="217"/>
      <c r="B95" s="118" t="s">
        <v>5</v>
      </c>
      <c r="C95" s="11">
        <v>-326678.41399999987</v>
      </c>
      <c r="D95" s="13">
        <v>866293.41700000002</v>
      </c>
      <c r="E95" s="5">
        <v>538803.005</v>
      </c>
      <c r="F95" s="6">
        <v>1012644.794</v>
      </c>
      <c r="G95" s="78">
        <v>485623.50099999999</v>
      </c>
      <c r="H95" s="6">
        <v>398084.50299999997</v>
      </c>
      <c r="I95" s="81">
        <f>'[9]NC Dep.volume&amp;Int.rates-g'!C94</f>
        <v>8196</v>
      </c>
      <c r="J95" s="110">
        <f>'[9]FC Dep.volume&amp;Int.rates-g'!C94</f>
        <v>85327</v>
      </c>
      <c r="K95" s="81">
        <f>'[9]NC Dep.volume&amp;Int.rates-g'!D94</f>
        <v>3963</v>
      </c>
      <c r="L95" s="110">
        <f>'[9]FC Dep.volume&amp;Int.rates-g'!D94</f>
        <v>241332</v>
      </c>
    </row>
    <row r="96" spans="1:12" ht="15">
      <c r="A96" s="217"/>
      <c r="B96" s="118" t="s">
        <v>6</v>
      </c>
      <c r="C96" s="11">
        <v>-285571.84299999994</v>
      </c>
      <c r="D96" s="13">
        <v>857343.02899999998</v>
      </c>
      <c r="E96" s="5">
        <v>570944.94499999995</v>
      </c>
      <c r="F96" s="6">
        <v>1063375.1519999998</v>
      </c>
      <c r="G96" s="78">
        <v>507178.467</v>
      </c>
      <c r="H96" s="6">
        <v>416448.50300000003</v>
      </c>
      <c r="I96" s="81">
        <f>'[9]NC Dep.volume&amp;Int.rates-g'!C95</f>
        <v>8635</v>
      </c>
      <c r="J96" s="110">
        <f>'[9]FC Dep.volume&amp;Int.rates-g'!C95</f>
        <v>94442</v>
      </c>
      <c r="K96" s="81">
        <f>'[9]NC Dep.volume&amp;Int.rates-g'!D95</f>
        <v>4883</v>
      </c>
      <c r="L96" s="110">
        <f>'[9]FC Dep.volume&amp;Int.rates-g'!D95</f>
        <v>250899</v>
      </c>
    </row>
    <row r="97" spans="1:12" ht="15">
      <c r="A97" s="217"/>
      <c r="B97" s="118" t="s">
        <v>7</v>
      </c>
      <c r="C97" s="11">
        <v>-305979.89500000002</v>
      </c>
      <c r="D97" s="13">
        <v>863030.83400000003</v>
      </c>
      <c r="E97" s="5">
        <v>556424.04499999993</v>
      </c>
      <c r="F97" s="6">
        <v>1090754.5789999999</v>
      </c>
      <c r="G97" s="78">
        <v>509336.00699999993</v>
      </c>
      <c r="H97" s="6">
        <v>411734.83499999996</v>
      </c>
      <c r="I97" s="81">
        <f>'[9]NC Dep.volume&amp;Int.rates-g'!C96</f>
        <v>9241</v>
      </c>
      <c r="J97" s="110">
        <f>'[9]FC Dep.volume&amp;Int.rates-g'!C96</f>
        <v>91055</v>
      </c>
      <c r="K97" s="81">
        <f>'[9]NC Dep.volume&amp;Int.rates-g'!D96</f>
        <v>4927</v>
      </c>
      <c r="L97" s="110">
        <f>'[9]FC Dep.volume&amp;Int.rates-g'!D96</f>
        <v>272225</v>
      </c>
    </row>
    <row r="98" spans="1:12" ht="15">
      <c r="A98" s="217"/>
      <c r="B98" s="118" t="s">
        <v>8</v>
      </c>
      <c r="C98" s="11">
        <v>-303783.30199999997</v>
      </c>
      <c r="D98" s="13">
        <v>883043.88099999994</v>
      </c>
      <c r="E98" s="5">
        <v>578514.73699999996</v>
      </c>
      <c r="F98" s="6">
        <v>1104889.0569999998</v>
      </c>
      <c r="G98" s="78">
        <v>529422.82699999993</v>
      </c>
      <c r="H98" s="6">
        <v>434622.24800000002</v>
      </c>
      <c r="I98" s="81">
        <f>'[9]NC Dep.volume&amp;Int.rates-g'!C97</f>
        <v>13239</v>
      </c>
      <c r="J98" s="110">
        <f>'[9]FC Dep.volume&amp;Int.rates-g'!C97</f>
        <v>96477</v>
      </c>
      <c r="K98" s="81">
        <f>'[9]NC Dep.volume&amp;Int.rates-g'!D97</f>
        <v>4380</v>
      </c>
      <c r="L98" s="110">
        <f>'[9]FC Dep.volume&amp;Int.rates-g'!D97</f>
        <v>282037</v>
      </c>
    </row>
    <row r="99" spans="1:12" ht="15">
      <c r="A99" s="217"/>
      <c r="B99" s="118" t="s">
        <v>9</v>
      </c>
      <c r="C99" s="11">
        <v>-316891.15399999998</v>
      </c>
      <c r="D99" s="13">
        <v>890928.41700000013</v>
      </c>
      <c r="E99" s="5">
        <v>573044.24599999993</v>
      </c>
      <c r="F99" s="6">
        <v>1086193.1139999998</v>
      </c>
      <c r="G99" s="78">
        <v>516907.12699999992</v>
      </c>
      <c r="H99" s="6">
        <v>430534.07999999996</v>
      </c>
      <c r="I99" s="81">
        <f>'[9]NC Dep.volume&amp;Int.rates-g'!C98</f>
        <v>10803</v>
      </c>
      <c r="J99" s="110">
        <f>'[9]FC Dep.volume&amp;Int.rates-g'!C98</f>
        <v>92793</v>
      </c>
      <c r="K99" s="81">
        <f>'[9]NC Dep.volume&amp;Int.rates-g'!D98</f>
        <v>3089</v>
      </c>
      <c r="L99" s="110">
        <f>'[9]FC Dep.volume&amp;Int.rates-g'!D98</f>
        <v>300008</v>
      </c>
    </row>
    <row r="100" spans="1:12" ht="15">
      <c r="A100" s="217"/>
      <c r="B100" s="120" t="s">
        <v>10</v>
      </c>
      <c r="C100" s="11">
        <v>-302652.45799999998</v>
      </c>
      <c r="D100" s="13">
        <v>893669.39199999988</v>
      </c>
      <c r="E100" s="5">
        <v>589940.68599999999</v>
      </c>
      <c r="F100" s="6">
        <v>1095627.6850000001</v>
      </c>
      <c r="G100" s="78">
        <v>530277.22700000007</v>
      </c>
      <c r="H100" s="6">
        <v>441535.51400000002</v>
      </c>
      <c r="I100" s="81">
        <f>'[9]NC Dep.volume&amp;Int.rates-g'!C99</f>
        <v>11231</v>
      </c>
      <c r="J100" s="110">
        <f>'[9]FC Dep.volume&amp;Int.rates-g'!C99</f>
        <v>85361</v>
      </c>
      <c r="K100" s="81">
        <f>'[9]NC Dep.volume&amp;Int.rates-g'!D99</f>
        <v>2624</v>
      </c>
      <c r="L100" s="110">
        <f>'[9]FC Dep.volume&amp;Int.rates-g'!D99</f>
        <v>294458</v>
      </c>
    </row>
    <row r="101" spans="1:12" ht="15">
      <c r="A101" s="217">
        <v>2004</v>
      </c>
      <c r="B101" s="117" t="s">
        <v>37</v>
      </c>
      <c r="C101" s="11">
        <v>-312167.39500000002</v>
      </c>
      <c r="D101" s="13">
        <v>876542.8899999999</v>
      </c>
      <c r="E101" s="5">
        <v>562829.40600000008</v>
      </c>
      <c r="F101" s="6">
        <v>1091371.1014640869</v>
      </c>
      <c r="G101" s="78">
        <v>515977.64480808278</v>
      </c>
      <c r="H101" s="6">
        <v>416332.565</v>
      </c>
      <c r="I101" s="81">
        <f>'[9]NC Dep.volume&amp;Int.rates-g'!C100</f>
        <v>9619</v>
      </c>
      <c r="J101" s="110">
        <f>'[9]FC Dep.volume&amp;Int.rates-g'!C100</f>
        <v>83307</v>
      </c>
      <c r="K101" s="81">
        <f>'[9]NC Dep.volume&amp;Int.rates-g'!D100</f>
        <v>3957</v>
      </c>
      <c r="L101" s="110">
        <f>'[9]FC Dep.volume&amp;Int.rates-g'!D100</f>
        <v>282328</v>
      </c>
    </row>
    <row r="102" spans="1:12" ht="15">
      <c r="A102" s="217"/>
      <c r="B102" s="118" t="s">
        <v>0</v>
      </c>
      <c r="C102" s="11">
        <v>-284598.30499999999</v>
      </c>
      <c r="D102" s="13">
        <v>865572.91899999988</v>
      </c>
      <c r="E102" s="5">
        <v>579702.36300000001</v>
      </c>
      <c r="F102" s="6">
        <v>1097498.0517480639</v>
      </c>
      <c r="G102" s="78">
        <v>545833.30784094636</v>
      </c>
      <c r="H102" s="6">
        <v>422472.39999999997</v>
      </c>
      <c r="I102" s="81">
        <f>'[9]NC Dep.volume&amp;Int.rates-g'!C101</f>
        <v>11025</v>
      </c>
      <c r="J102" s="110">
        <f>'[9]FC Dep.volume&amp;Int.rates-g'!C101</f>
        <v>86979</v>
      </c>
      <c r="K102" s="81">
        <f>'[9]NC Dep.volume&amp;Int.rates-g'!D101</f>
        <v>4054</v>
      </c>
      <c r="L102" s="110">
        <f>'[9]FC Dep.volume&amp;Int.rates-g'!D101</f>
        <v>272724</v>
      </c>
    </row>
    <row r="103" spans="1:12" ht="15">
      <c r="A103" s="217"/>
      <c r="B103" s="119" t="s">
        <v>1</v>
      </c>
      <c r="C103" s="11">
        <v>-241059.89700000003</v>
      </c>
      <c r="D103" s="13">
        <v>838244.29599999997</v>
      </c>
      <c r="E103" s="5">
        <v>596099.397</v>
      </c>
      <c r="F103" s="6">
        <v>1122273.591018738</v>
      </c>
      <c r="G103" s="78">
        <v>549087.80475843046</v>
      </c>
      <c r="H103" s="6">
        <v>431143.61499999999</v>
      </c>
      <c r="I103" s="81">
        <f>'[9]NC Dep.volume&amp;Int.rates-g'!C102</f>
        <v>22366</v>
      </c>
      <c r="J103" s="110">
        <f>'[9]FC Dep.volume&amp;Int.rates-g'!C102</f>
        <v>84424</v>
      </c>
      <c r="K103" s="81">
        <f>'[9]NC Dep.volume&amp;Int.rates-g'!D102</f>
        <v>4804</v>
      </c>
      <c r="L103" s="110">
        <f>'[9]FC Dep.volume&amp;Int.rates-g'!D102</f>
        <v>267220</v>
      </c>
    </row>
    <row r="104" spans="1:12" ht="15">
      <c r="A104" s="217"/>
      <c r="B104" s="119" t="s">
        <v>2</v>
      </c>
      <c r="C104" s="11">
        <v>-190312.69900000008</v>
      </c>
      <c r="D104" s="13">
        <v>768658.91199999989</v>
      </c>
      <c r="E104" s="5">
        <v>576894.25300000003</v>
      </c>
      <c r="F104" s="6">
        <v>1116083.198786549</v>
      </c>
      <c r="G104" s="78">
        <v>545924.83668615215</v>
      </c>
      <c r="H104" s="6">
        <v>433806.62099999998</v>
      </c>
      <c r="I104" s="81">
        <f>'[9]NC Dep.volume&amp;Int.rates-g'!C103</f>
        <v>16502</v>
      </c>
      <c r="J104" s="110">
        <f>'[9]FC Dep.volume&amp;Int.rates-g'!C103</f>
        <v>125076</v>
      </c>
      <c r="K104" s="81">
        <f>'[9]NC Dep.volume&amp;Int.rates-g'!D103</f>
        <v>3076</v>
      </c>
      <c r="L104" s="110">
        <f>'[9]FC Dep.volume&amp;Int.rates-g'!D103</f>
        <v>270158</v>
      </c>
    </row>
    <row r="105" spans="1:12" ht="15">
      <c r="A105" s="217"/>
      <c r="B105" s="118" t="s">
        <v>3</v>
      </c>
      <c r="C105" s="11">
        <v>-160667.03999999998</v>
      </c>
      <c r="D105" s="13">
        <v>788320.027</v>
      </c>
      <c r="E105" s="5">
        <v>625626.76600000006</v>
      </c>
      <c r="F105" s="6">
        <v>1182735.2056002847</v>
      </c>
      <c r="G105" s="78">
        <v>567140.29098069295</v>
      </c>
      <c r="H105" s="6">
        <v>445610.14700000006</v>
      </c>
      <c r="I105" s="81">
        <f>'[9]NC Dep.volume&amp;Int.rates-g'!C104</f>
        <v>14829</v>
      </c>
      <c r="J105" s="110">
        <f>'[9]FC Dep.volume&amp;Int.rates-g'!C104</f>
        <v>101185</v>
      </c>
      <c r="K105" s="81">
        <f>'[9]NC Dep.volume&amp;Int.rates-g'!D104</f>
        <v>3196</v>
      </c>
      <c r="L105" s="110">
        <f>'[9]FC Dep.volume&amp;Int.rates-g'!D104</f>
        <v>279250</v>
      </c>
    </row>
    <row r="106" spans="1:12" ht="15">
      <c r="A106" s="217"/>
      <c r="B106" s="118" t="s">
        <v>4</v>
      </c>
      <c r="C106" s="11">
        <v>-113252.83699999988</v>
      </c>
      <c r="D106" s="13">
        <v>774431.63699999987</v>
      </c>
      <c r="E106" s="5">
        <v>658852.179</v>
      </c>
      <c r="F106" s="6">
        <v>1191447.7003614816</v>
      </c>
      <c r="G106" s="78">
        <v>599545.5062170584</v>
      </c>
      <c r="H106" s="6">
        <v>467749.39800000004</v>
      </c>
      <c r="I106" s="81">
        <f>'[9]NC Dep.volume&amp;Int.rates-g'!C105</f>
        <v>14181</v>
      </c>
      <c r="J106" s="110">
        <f>'[9]FC Dep.volume&amp;Int.rates-g'!C105</f>
        <v>100747</v>
      </c>
      <c r="K106" s="81">
        <f>'[9]NC Dep.volume&amp;Int.rates-g'!D105</f>
        <v>3090</v>
      </c>
      <c r="L106" s="110">
        <f>'[9]FC Dep.volume&amp;Int.rates-g'!D105</f>
        <v>297313</v>
      </c>
    </row>
    <row r="107" spans="1:12" ht="15">
      <c r="A107" s="217"/>
      <c r="B107" s="118" t="s">
        <v>5</v>
      </c>
      <c r="C107" s="11">
        <v>-91168.006999999881</v>
      </c>
      <c r="D107" s="13">
        <v>745242.42</v>
      </c>
      <c r="E107" s="5">
        <v>652673.42099999997</v>
      </c>
      <c r="F107" s="6">
        <v>1263946.3762670013</v>
      </c>
      <c r="G107" s="78">
        <v>632364.26823524991</v>
      </c>
      <c r="H107" s="6">
        <v>477709.97500000003</v>
      </c>
      <c r="I107" s="81">
        <f>'[9]NC Dep.volume&amp;Int.rates-g'!C106</f>
        <v>17907</v>
      </c>
      <c r="J107" s="110">
        <f>'[9]FC Dep.volume&amp;Int.rates-g'!C106</f>
        <v>102500</v>
      </c>
      <c r="K107" s="81">
        <f>'[9]NC Dep.volume&amp;Int.rates-g'!D106</f>
        <v>4663</v>
      </c>
      <c r="L107" s="110">
        <f>'[9]FC Dep.volume&amp;Int.rates-g'!D106</f>
        <v>310492</v>
      </c>
    </row>
    <row r="108" spans="1:12" ht="15">
      <c r="A108" s="217"/>
      <c r="B108" s="118" t="s">
        <v>6</v>
      </c>
      <c r="C108" s="11">
        <v>30543.117999999937</v>
      </c>
      <c r="D108" s="13">
        <v>691695.28599999985</v>
      </c>
      <c r="E108" s="5">
        <v>720760.92099999997</v>
      </c>
      <c r="F108" s="6">
        <v>1287237.7200152304</v>
      </c>
      <c r="G108" s="78">
        <v>682697.24155652185</v>
      </c>
      <c r="H108" s="6">
        <v>508443.62599999993</v>
      </c>
      <c r="I108" s="81">
        <f>'[9]NC Dep.volume&amp;Int.rates-g'!C107</f>
        <v>18504</v>
      </c>
      <c r="J108" s="110">
        <f>'[9]FC Dep.volume&amp;Int.rates-g'!C107</f>
        <v>104018</v>
      </c>
      <c r="K108" s="81">
        <f>'[9]NC Dep.volume&amp;Int.rates-g'!D107</f>
        <v>5354</v>
      </c>
      <c r="L108" s="110">
        <f>'[9]FC Dep.volume&amp;Int.rates-g'!D107</f>
        <v>325251</v>
      </c>
    </row>
    <row r="109" spans="1:12" ht="15">
      <c r="A109" s="217"/>
      <c r="B109" s="118" t="s">
        <v>7</v>
      </c>
      <c r="C109" s="11">
        <v>72107.932000000001</v>
      </c>
      <c r="D109" s="13">
        <v>689111.37000000011</v>
      </c>
      <c r="E109" s="5">
        <v>759842.63500000001</v>
      </c>
      <c r="F109" s="6">
        <v>1339131.8225629081</v>
      </c>
      <c r="G109" s="78">
        <v>719247.11197070696</v>
      </c>
      <c r="H109" s="6">
        <v>537663.41599999997</v>
      </c>
      <c r="I109" s="81">
        <f>'[9]NC Dep.volume&amp;Int.rates-g'!C108</f>
        <v>20464</v>
      </c>
      <c r="J109" s="110">
        <f>'[9]FC Dep.volume&amp;Int.rates-g'!C108</f>
        <v>97536</v>
      </c>
      <c r="K109" s="81">
        <f>'[9]NC Dep.volume&amp;Int.rates-g'!D108</f>
        <v>7743</v>
      </c>
      <c r="L109" s="110">
        <f>'[9]FC Dep.volume&amp;Int.rates-g'!D108</f>
        <v>322015</v>
      </c>
    </row>
    <row r="110" spans="1:12" ht="15">
      <c r="A110" s="217"/>
      <c r="B110" s="118" t="s">
        <v>8</v>
      </c>
      <c r="C110" s="11">
        <v>52537.572999999953</v>
      </c>
      <c r="D110" s="13">
        <v>707398.86800000002</v>
      </c>
      <c r="E110" s="5">
        <v>758286.87199999997</v>
      </c>
      <c r="F110" s="6">
        <v>1363278.363246666</v>
      </c>
      <c r="G110" s="78">
        <v>723365.41072779521</v>
      </c>
      <c r="H110" s="6">
        <v>537424.12</v>
      </c>
      <c r="I110" s="81">
        <f>'[9]NC Dep.volume&amp;Int.rates-g'!C109</f>
        <v>22648</v>
      </c>
      <c r="J110" s="110">
        <f>'[9]FC Dep.volume&amp;Int.rates-g'!C109</f>
        <v>101087</v>
      </c>
      <c r="K110" s="81">
        <f>'[9]NC Dep.volume&amp;Int.rates-g'!D109</f>
        <v>8816</v>
      </c>
      <c r="L110" s="110">
        <f>'[9]FC Dep.volume&amp;Int.rates-g'!D109</f>
        <v>318758</v>
      </c>
    </row>
    <row r="111" spans="1:12" ht="15">
      <c r="A111" s="217"/>
      <c r="B111" s="118" t="s">
        <v>9</v>
      </c>
      <c r="C111" s="11">
        <v>77190.823000000019</v>
      </c>
      <c r="D111" s="13">
        <v>733665.86900000006</v>
      </c>
      <c r="E111" s="5">
        <v>809305.59700000007</v>
      </c>
      <c r="F111" s="6">
        <v>1383920.1530684195</v>
      </c>
      <c r="G111" s="78">
        <v>738519.20741254278</v>
      </c>
      <c r="H111" s="6">
        <v>536551.875</v>
      </c>
      <c r="I111" s="81">
        <f>'[9]NC Dep.volume&amp;Int.rates-g'!C110</f>
        <v>20923</v>
      </c>
      <c r="J111" s="110">
        <f>'[9]FC Dep.volume&amp;Int.rates-g'!C110</f>
        <v>110870</v>
      </c>
      <c r="K111" s="81">
        <f>'[9]NC Dep.volume&amp;Int.rates-g'!D110</f>
        <v>9646</v>
      </c>
      <c r="L111" s="110">
        <f>'[9]FC Dep.volume&amp;Int.rates-g'!D110</f>
        <v>312042</v>
      </c>
    </row>
    <row r="112" spans="1:12" ht="15">
      <c r="A112" s="217"/>
      <c r="B112" s="120" t="s">
        <v>10</v>
      </c>
      <c r="C112" s="11">
        <v>109119.21399999995</v>
      </c>
      <c r="D112" s="13">
        <v>758963.92800000007</v>
      </c>
      <c r="E112" s="5">
        <v>866658.71299999987</v>
      </c>
      <c r="F112" s="6">
        <v>1534207.88489309</v>
      </c>
      <c r="G112" s="78">
        <v>856520.95314460993</v>
      </c>
      <c r="H112" s="6">
        <v>615992.54619999998</v>
      </c>
      <c r="I112" s="81">
        <f>'[9]NC Dep.volume&amp;Int.rates-g'!C111</f>
        <v>22944</v>
      </c>
      <c r="J112" s="110">
        <f>'[9]FC Dep.volume&amp;Int.rates-g'!C111</f>
        <v>114774</v>
      </c>
      <c r="K112" s="81">
        <f>'[9]NC Dep.volume&amp;Int.rates-g'!D111</f>
        <v>10768</v>
      </c>
      <c r="L112" s="110">
        <f>'[9]FC Dep.volume&amp;Int.rates-g'!D111</f>
        <v>305843</v>
      </c>
    </row>
    <row r="113" spans="1:12" ht="15">
      <c r="A113" s="217">
        <v>2005</v>
      </c>
      <c r="B113" s="117" t="s">
        <v>37</v>
      </c>
      <c r="C113" s="11">
        <v>119673.47999999992</v>
      </c>
      <c r="D113" s="13">
        <v>680861.97999999986</v>
      </c>
      <c r="E113" s="5">
        <v>798808.55200000003</v>
      </c>
      <c r="F113" s="6">
        <v>1451334.0485862568</v>
      </c>
      <c r="G113" s="78">
        <v>793580.84648599592</v>
      </c>
      <c r="H113" s="6">
        <v>574039.42800000007</v>
      </c>
      <c r="I113" s="81">
        <f>'[9]NC Dep.volume&amp;Int.rates-g'!C112</f>
        <v>26396</v>
      </c>
      <c r="J113" s="110">
        <f>'[9]FC Dep.volume&amp;Int.rates-g'!C112</f>
        <v>113524</v>
      </c>
      <c r="K113" s="81">
        <f>'[9]NC Dep.volume&amp;Int.rates-g'!D112</f>
        <v>14399</v>
      </c>
      <c r="L113" s="110">
        <f>'[9]FC Dep.volume&amp;Int.rates-g'!D112</f>
        <v>327788</v>
      </c>
    </row>
    <row r="114" spans="1:12" ht="15">
      <c r="A114" s="217"/>
      <c r="B114" s="118" t="s">
        <v>0</v>
      </c>
      <c r="C114" s="11">
        <v>126828.33500000004</v>
      </c>
      <c r="D114" s="13">
        <v>702354.90999999992</v>
      </c>
      <c r="E114" s="5">
        <v>827722.72399999993</v>
      </c>
      <c r="F114" s="6">
        <v>1495748.5956251603</v>
      </c>
      <c r="G114" s="78">
        <v>821411.17776588409</v>
      </c>
      <c r="H114" s="6">
        <v>600618.10499999998</v>
      </c>
      <c r="I114" s="81">
        <f>'[9]NC Dep.volume&amp;Int.rates-g'!C113</f>
        <v>28889</v>
      </c>
      <c r="J114" s="110">
        <f>'[9]FC Dep.volume&amp;Int.rates-g'!C113</f>
        <v>120468</v>
      </c>
      <c r="K114" s="81">
        <f>'[9]NC Dep.volume&amp;Int.rates-g'!D113</f>
        <v>12726</v>
      </c>
      <c r="L114" s="110">
        <f>'[9]FC Dep.volume&amp;Int.rates-g'!D113</f>
        <v>327348</v>
      </c>
    </row>
    <row r="115" spans="1:12" ht="15">
      <c r="A115" s="217"/>
      <c r="B115" s="119" t="s">
        <v>1</v>
      </c>
      <c r="C115" s="11">
        <v>107403.21100000005</v>
      </c>
      <c r="D115" s="13">
        <v>712025.96399999992</v>
      </c>
      <c r="E115" s="5">
        <v>818071.35700000008</v>
      </c>
      <c r="F115" s="6">
        <v>1526497.6978709002</v>
      </c>
      <c r="G115" s="78">
        <v>826131.22271870682</v>
      </c>
      <c r="H115" s="6">
        <v>608554.7233800001</v>
      </c>
      <c r="I115" s="81">
        <f>'[9]NC Dep.volume&amp;Int.rates-g'!C114</f>
        <v>26679</v>
      </c>
      <c r="J115" s="110">
        <f>'[9]FC Dep.volume&amp;Int.rates-g'!C114</f>
        <v>128148</v>
      </c>
      <c r="K115" s="81">
        <f>'[9]NC Dep.volume&amp;Int.rates-g'!D114</f>
        <v>13750</v>
      </c>
      <c r="L115" s="110">
        <f>'[9]FC Dep.volume&amp;Int.rates-g'!D114</f>
        <v>340084</v>
      </c>
    </row>
    <row r="116" spans="1:12" ht="15">
      <c r="A116" s="217"/>
      <c r="B116" s="119" t="s">
        <v>2</v>
      </c>
      <c r="C116" s="11">
        <v>272740.89100000012</v>
      </c>
      <c r="D116" s="13">
        <v>577903.82999999996</v>
      </c>
      <c r="E116" s="5">
        <v>849320.17300000007</v>
      </c>
      <c r="F116" s="6">
        <v>1628796.9040797111</v>
      </c>
      <c r="G116" s="78">
        <v>877513.35107674671</v>
      </c>
      <c r="H116" s="6">
        <v>640530.35199999996</v>
      </c>
      <c r="I116" s="81">
        <f>'[9]NC Dep.volume&amp;Int.rates-g'!C115</f>
        <v>26684</v>
      </c>
      <c r="J116" s="110">
        <f>'[9]FC Dep.volume&amp;Int.rates-g'!C115</f>
        <v>129036</v>
      </c>
      <c r="K116" s="81">
        <f>'[9]NC Dep.volume&amp;Int.rates-g'!D115</f>
        <v>14655</v>
      </c>
      <c r="L116" s="110">
        <f>'[9]FC Dep.volume&amp;Int.rates-g'!D115</f>
        <v>351441</v>
      </c>
    </row>
    <row r="117" spans="1:12" ht="15">
      <c r="A117" s="217"/>
      <c r="B117" s="118" t="s">
        <v>3</v>
      </c>
      <c r="C117" s="11">
        <v>261315.47099999999</v>
      </c>
      <c r="D117" s="13">
        <v>578440.61300000001</v>
      </c>
      <c r="E117" s="5">
        <v>838727.375</v>
      </c>
      <c r="F117" s="6">
        <v>1621736.6807838844</v>
      </c>
      <c r="G117" s="78">
        <v>856864.73116333794</v>
      </c>
      <c r="H117" s="6">
        <v>621292.86400000006</v>
      </c>
      <c r="I117" s="81">
        <f>'[9]NC Dep.volume&amp;Int.rates-g'!C116</f>
        <v>36445</v>
      </c>
      <c r="J117" s="110">
        <f>'[9]FC Dep.volume&amp;Int.rates-g'!C116</f>
        <v>146887</v>
      </c>
      <c r="K117" s="81">
        <f>'[9]NC Dep.volume&amp;Int.rates-g'!D116</f>
        <v>15248</v>
      </c>
      <c r="L117" s="110">
        <f>'[9]FC Dep.volume&amp;Int.rates-g'!D116</f>
        <v>362915</v>
      </c>
    </row>
    <row r="118" spans="1:12" ht="15">
      <c r="A118" s="217"/>
      <c r="B118" s="118" t="s">
        <v>4</v>
      </c>
      <c r="C118" s="11">
        <v>253590.63049999997</v>
      </c>
      <c r="D118" s="13">
        <v>633284.6584999999</v>
      </c>
      <c r="E118" s="5">
        <v>885798.46299999999</v>
      </c>
      <c r="F118" s="6">
        <v>1671231.9559873226</v>
      </c>
      <c r="G118" s="78">
        <v>910985.67061496025</v>
      </c>
      <c r="H118" s="6">
        <v>636495.20499999996</v>
      </c>
      <c r="I118" s="81">
        <f>'[9]NC Dep.volume&amp;Int.rates-g'!C117</f>
        <v>35804</v>
      </c>
      <c r="J118" s="110">
        <f>'[9]FC Dep.volume&amp;Int.rates-g'!C117</f>
        <v>161019</v>
      </c>
      <c r="K118" s="81">
        <f>'[9]NC Dep.volume&amp;Int.rates-g'!D117</f>
        <v>18232</v>
      </c>
      <c r="L118" s="110">
        <f>'[9]FC Dep.volume&amp;Int.rates-g'!D117</f>
        <v>371441</v>
      </c>
    </row>
    <row r="119" spans="1:12" ht="15">
      <c r="A119" s="217"/>
      <c r="B119" s="118" t="s">
        <v>5</v>
      </c>
      <c r="C119" s="11">
        <v>235059.59849000009</v>
      </c>
      <c r="D119" s="13">
        <v>670968.23601999995</v>
      </c>
      <c r="E119" s="5">
        <v>905179.43851000001</v>
      </c>
      <c r="F119" s="6">
        <v>1736830.5788442639</v>
      </c>
      <c r="G119" s="78">
        <v>949447.85656261316</v>
      </c>
      <c r="H119" s="6">
        <v>665427.15551000007</v>
      </c>
      <c r="I119" s="81">
        <f>'[9]NC Dep.volume&amp;Int.rates-g'!C118</f>
        <v>34717</v>
      </c>
      <c r="J119" s="110">
        <f>'[9]FC Dep.volume&amp;Int.rates-g'!C118</f>
        <v>148912</v>
      </c>
      <c r="K119" s="81">
        <f>'[9]NC Dep.volume&amp;Int.rates-g'!D118</f>
        <v>27226</v>
      </c>
      <c r="L119" s="110">
        <f>'[9]FC Dep.volume&amp;Int.rates-g'!D118</f>
        <v>400564</v>
      </c>
    </row>
    <row r="120" spans="1:12" ht="15">
      <c r="A120" s="217"/>
      <c r="B120" s="118" t="s">
        <v>6</v>
      </c>
      <c r="C120" s="11">
        <v>244830.25699999995</v>
      </c>
      <c r="D120" s="13">
        <v>682057.62100000016</v>
      </c>
      <c r="E120" s="5">
        <v>926119.09999999986</v>
      </c>
      <c r="F120" s="6">
        <v>1799467.7590229635</v>
      </c>
      <c r="G120" s="78">
        <v>991665.03778595314</v>
      </c>
      <c r="H120" s="6">
        <v>681146.68199999991</v>
      </c>
      <c r="I120" s="81">
        <f>'[9]NC Dep.volume&amp;Int.rates-g'!C119</f>
        <v>45688</v>
      </c>
      <c r="J120" s="110">
        <f>'[9]FC Dep.volume&amp;Int.rates-g'!C119</f>
        <v>153841</v>
      </c>
      <c r="K120" s="81">
        <f>'[9]NC Dep.volume&amp;Int.rates-g'!D119</f>
        <v>35548</v>
      </c>
      <c r="L120" s="110">
        <f>'[9]FC Dep.volume&amp;Int.rates-g'!D119</f>
        <v>433842</v>
      </c>
    </row>
    <row r="121" spans="1:12" ht="15">
      <c r="A121" s="217"/>
      <c r="B121" s="118" t="s">
        <v>7</v>
      </c>
      <c r="C121" s="11">
        <v>263777.19251000008</v>
      </c>
      <c r="D121" s="13">
        <v>673249.96156999993</v>
      </c>
      <c r="E121" s="5">
        <v>936048.76399999997</v>
      </c>
      <c r="F121" s="6">
        <v>1857198.8082049012</v>
      </c>
      <c r="G121" s="78">
        <v>1010774.3265862298</v>
      </c>
      <c r="H121" s="6">
        <v>686116.28899999999</v>
      </c>
      <c r="I121" s="81">
        <f>'[9]NC Dep.volume&amp;Int.rates-g'!C120</f>
        <v>42782</v>
      </c>
      <c r="J121" s="110">
        <f>'[9]FC Dep.volume&amp;Int.rates-g'!C120</f>
        <v>172989</v>
      </c>
      <c r="K121" s="81">
        <f>'[9]NC Dep.volume&amp;Int.rates-g'!D120</f>
        <v>42222</v>
      </c>
      <c r="L121" s="110">
        <f>'[9]FC Dep.volume&amp;Int.rates-g'!D120</f>
        <v>441033</v>
      </c>
    </row>
    <row r="122" spans="1:12" ht="15">
      <c r="A122" s="217"/>
      <c r="B122" s="118" t="s">
        <v>8</v>
      </c>
      <c r="C122" s="11">
        <v>269885.96000000008</v>
      </c>
      <c r="D122" s="13">
        <v>684897.44403999997</v>
      </c>
      <c r="E122" s="5">
        <v>953866.27599999995</v>
      </c>
      <c r="F122" s="6">
        <v>1912226.8439198392</v>
      </c>
      <c r="G122" s="78">
        <v>1039136.4296553336</v>
      </c>
      <c r="H122" s="6">
        <v>698961.23499999999</v>
      </c>
      <c r="I122" s="81">
        <f>'[9]NC Dep.volume&amp;Int.rates-g'!C121</f>
        <v>50290</v>
      </c>
      <c r="J122" s="110">
        <f>'[9]FC Dep.volume&amp;Int.rates-g'!C121</f>
        <v>170550</v>
      </c>
      <c r="K122" s="81">
        <f>'[9]NC Dep.volume&amp;Int.rates-g'!D121</f>
        <v>53077</v>
      </c>
      <c r="L122" s="110">
        <f>'[9]FC Dep.volume&amp;Int.rates-g'!D121</f>
        <v>461539</v>
      </c>
    </row>
    <row r="123" spans="1:12" ht="15">
      <c r="A123" s="217"/>
      <c r="B123" s="118" t="s">
        <v>9</v>
      </c>
      <c r="C123" s="11">
        <v>321329.07585999987</v>
      </c>
      <c r="D123" s="13">
        <v>642165.42514000018</v>
      </c>
      <c r="E123" s="5">
        <v>962453.82199999993</v>
      </c>
      <c r="F123" s="6">
        <v>1946562.5890509523</v>
      </c>
      <c r="G123" s="78">
        <v>1063446.1384754232</v>
      </c>
      <c r="H123" s="6">
        <v>681506.76948000002</v>
      </c>
      <c r="I123" s="81">
        <f>'[9]NC Dep.volume&amp;Int.rates-g'!C122</f>
        <v>47896</v>
      </c>
      <c r="J123" s="110">
        <f>'[9]FC Dep.volume&amp;Int.rates-g'!C122</f>
        <v>165616</v>
      </c>
      <c r="K123" s="81">
        <f>'[9]NC Dep.volume&amp;Int.rates-g'!D122</f>
        <v>60908</v>
      </c>
      <c r="L123" s="110">
        <f>'[9]FC Dep.volume&amp;Int.rates-g'!D122</f>
        <v>483868</v>
      </c>
    </row>
    <row r="124" spans="1:12" ht="15">
      <c r="A124" s="217"/>
      <c r="B124" s="120" t="s">
        <v>10</v>
      </c>
      <c r="C124" s="11">
        <v>344041.68573000003</v>
      </c>
      <c r="D124" s="13">
        <v>663878.29024999996</v>
      </c>
      <c r="E124" s="5">
        <v>1007368.0469999999</v>
      </c>
      <c r="F124" s="6">
        <v>1961504.6509668902</v>
      </c>
      <c r="G124" s="78">
        <v>1104130.3042244853</v>
      </c>
      <c r="H124" s="6">
        <v>736284.20750999998</v>
      </c>
      <c r="I124" s="81">
        <f>'[9]NC Dep.volume&amp;Int.rates-g'!C123</f>
        <v>68921</v>
      </c>
      <c r="J124" s="110">
        <f>'[9]FC Dep.volume&amp;Int.rates-g'!C123</f>
        <v>176082</v>
      </c>
      <c r="K124" s="81">
        <f>'[9]NC Dep.volume&amp;Int.rates-g'!D123</f>
        <v>58337</v>
      </c>
      <c r="L124" s="110">
        <f>'[9]FC Dep.volume&amp;Int.rates-g'!D123</f>
        <v>640576</v>
      </c>
    </row>
    <row r="125" spans="1:12" ht="15">
      <c r="A125" s="217">
        <v>2006</v>
      </c>
      <c r="B125" s="117" t="s">
        <v>37</v>
      </c>
      <c r="C125" s="11">
        <v>335490.31824999995</v>
      </c>
      <c r="D125" s="13">
        <v>650799.81575000007</v>
      </c>
      <c r="E125" s="5">
        <v>985529.83700000006</v>
      </c>
      <c r="F125" s="6">
        <v>1993635.2522968177</v>
      </c>
      <c r="G125" s="78">
        <v>1092634.1925062316</v>
      </c>
      <c r="H125" s="6">
        <v>682175.86027000006</v>
      </c>
      <c r="I125" s="81">
        <f>'[9]NC Dep.volume&amp;Int.rates-g'!C124</f>
        <v>51073</v>
      </c>
      <c r="J125" s="110">
        <f>'[9]FC Dep.volume&amp;Int.rates-g'!C124</f>
        <v>169785</v>
      </c>
      <c r="K125" s="81">
        <f>'[9]NC Dep.volume&amp;Int.rates-g'!D124</f>
        <v>78086</v>
      </c>
      <c r="L125" s="110">
        <f>'[9]FC Dep.volume&amp;Int.rates-g'!D124</f>
        <v>657733</v>
      </c>
    </row>
    <row r="126" spans="1:12" ht="15">
      <c r="A126" s="217"/>
      <c r="B126" s="118" t="s">
        <v>0</v>
      </c>
      <c r="C126" s="11">
        <v>329308.42400000006</v>
      </c>
      <c r="D126" s="13">
        <v>678240.46</v>
      </c>
      <c r="E126" s="5">
        <v>1006861.291</v>
      </c>
      <c r="F126" s="6">
        <v>2034234.8261085425</v>
      </c>
      <c r="G126" s="78">
        <v>1098293.7879579782</v>
      </c>
      <c r="H126" s="6">
        <v>688985.51510999992</v>
      </c>
      <c r="I126" s="81">
        <f>'[9]NC Dep.volume&amp;Int.rates-g'!C125</f>
        <v>58586</v>
      </c>
      <c r="J126" s="110">
        <f>'[9]FC Dep.volume&amp;Int.rates-g'!C125</f>
        <v>169786</v>
      </c>
      <c r="K126" s="81">
        <f>'[9]NC Dep.volume&amp;Int.rates-g'!D125</f>
        <v>84107</v>
      </c>
      <c r="L126" s="110">
        <f>'[9]FC Dep.volume&amp;Int.rates-g'!D125</f>
        <v>685551</v>
      </c>
    </row>
    <row r="127" spans="1:12" ht="15">
      <c r="A127" s="217"/>
      <c r="B127" s="119" t="s">
        <v>1</v>
      </c>
      <c r="C127" s="11">
        <v>375673.64350000012</v>
      </c>
      <c r="D127" s="13">
        <v>606095.30250000011</v>
      </c>
      <c r="E127" s="5">
        <v>981188.53700000001</v>
      </c>
      <c r="F127" s="6">
        <v>2068041.342272562</v>
      </c>
      <c r="G127" s="78">
        <v>1131935.1639871749</v>
      </c>
      <c r="H127" s="6">
        <v>709102.02415999991</v>
      </c>
      <c r="I127" s="81">
        <f>'[9]NC Dep.volume&amp;Int.rates-g'!C126</f>
        <v>61923</v>
      </c>
      <c r="J127" s="110">
        <f>'[9]FC Dep.volume&amp;Int.rates-g'!C126</f>
        <v>165006</v>
      </c>
      <c r="K127" s="81">
        <f>'[9]NC Dep.volume&amp;Int.rates-g'!D126</f>
        <v>86551</v>
      </c>
      <c r="L127" s="110">
        <f>'[9]FC Dep.volume&amp;Int.rates-g'!D126</f>
        <v>691958</v>
      </c>
    </row>
    <row r="128" spans="1:12" ht="15">
      <c r="A128" s="217"/>
      <c r="B128" s="119" t="s">
        <v>2</v>
      </c>
      <c r="C128" s="11">
        <v>344731.3519999999</v>
      </c>
      <c r="D128" s="13">
        <v>693735.48800000001</v>
      </c>
      <c r="E128" s="5">
        <v>1037670.32</v>
      </c>
      <c r="F128" s="6">
        <v>2231719.944471417</v>
      </c>
      <c r="G128" s="78">
        <v>1191174.5810658392</v>
      </c>
      <c r="H128" s="6">
        <v>714855.78142000001</v>
      </c>
      <c r="I128" s="81">
        <f>'[9]NC Dep.volume&amp;Int.rates-g'!C127</f>
        <v>72128</v>
      </c>
      <c r="J128" s="110">
        <f>'[9]FC Dep.volume&amp;Int.rates-g'!C127</f>
        <v>193472</v>
      </c>
      <c r="K128" s="81">
        <f>'[9]NC Dep.volume&amp;Int.rates-g'!D127</f>
        <v>83701</v>
      </c>
      <c r="L128" s="110">
        <f>'[9]FC Dep.volume&amp;Int.rates-g'!D127</f>
        <v>667648</v>
      </c>
    </row>
    <row r="129" spans="1:12" ht="15">
      <c r="A129" s="217"/>
      <c r="B129" s="118" t="s">
        <v>3</v>
      </c>
      <c r="C129" s="11">
        <v>411077.18683000008</v>
      </c>
      <c r="D129" s="13">
        <v>606838.34817000001</v>
      </c>
      <c r="E129" s="5">
        <v>1017229.525</v>
      </c>
      <c r="F129" s="6">
        <v>2211726.0057878331</v>
      </c>
      <c r="G129" s="78">
        <v>1193880.6074651654</v>
      </c>
      <c r="H129" s="6">
        <v>706063.15035000001</v>
      </c>
      <c r="I129" s="81">
        <f>'[9]NC Dep.volume&amp;Int.rates-g'!C128</f>
        <v>69761</v>
      </c>
      <c r="J129" s="110">
        <f>'[9]FC Dep.volume&amp;Int.rates-g'!C128</f>
        <v>187740</v>
      </c>
      <c r="K129" s="81">
        <f>'[9]NC Dep.volume&amp;Int.rates-g'!D128</f>
        <v>102744</v>
      </c>
      <c r="L129" s="110">
        <f>'[9]FC Dep.volume&amp;Int.rates-g'!D128</f>
        <v>742047</v>
      </c>
    </row>
    <row r="130" spans="1:12" ht="15">
      <c r="A130" s="217"/>
      <c r="B130" s="118" t="s">
        <v>4</v>
      </c>
      <c r="C130" s="11">
        <v>442587.60342999996</v>
      </c>
      <c r="D130" s="13">
        <v>621058.72156999982</v>
      </c>
      <c r="E130" s="5">
        <v>1063055.5840000003</v>
      </c>
      <c r="F130" s="6">
        <v>2350643.487730802</v>
      </c>
      <c r="G130" s="78">
        <v>1309101.0724313029</v>
      </c>
      <c r="H130" s="6">
        <v>729105.99293000007</v>
      </c>
      <c r="I130" s="81">
        <f>'[9]NC Dep.volume&amp;Int.rates-g'!C129</f>
        <v>65383</v>
      </c>
      <c r="J130" s="110">
        <f>'[9]FC Dep.volume&amp;Int.rates-g'!C129</f>
        <v>211815</v>
      </c>
      <c r="K130" s="81">
        <f>'[9]NC Dep.volume&amp;Int.rates-g'!D129</f>
        <v>130507</v>
      </c>
      <c r="L130" s="110">
        <f>'[9]FC Dep.volume&amp;Int.rates-g'!D129</f>
        <v>767613</v>
      </c>
    </row>
    <row r="131" spans="1:12" ht="15">
      <c r="A131" s="217"/>
      <c r="B131" s="118" t="s">
        <v>5</v>
      </c>
      <c r="C131" s="11">
        <v>488819.4677299998</v>
      </c>
      <c r="D131" s="13">
        <v>632879.87026999996</v>
      </c>
      <c r="E131" s="5">
        <v>1117976.3570000001</v>
      </c>
      <c r="F131" s="6">
        <v>2391487.8561137076</v>
      </c>
      <c r="G131" s="78">
        <v>1305722.9605552652</v>
      </c>
      <c r="H131" s="6">
        <v>744931.75032999995</v>
      </c>
      <c r="I131" s="81">
        <f>'[9]NC Dep.volume&amp;Int.rates-g'!C130</f>
        <v>75812</v>
      </c>
      <c r="J131" s="110">
        <f>'[9]FC Dep.volume&amp;Int.rates-g'!C130</f>
        <v>204159</v>
      </c>
      <c r="K131" s="81">
        <f>'[9]NC Dep.volume&amp;Int.rates-g'!D130</f>
        <v>136614</v>
      </c>
      <c r="L131" s="110">
        <f>'[9]FC Dep.volume&amp;Int.rates-g'!D130</f>
        <v>778303</v>
      </c>
    </row>
    <row r="132" spans="1:12" ht="15">
      <c r="A132" s="217"/>
      <c r="B132" s="118" t="s">
        <v>6</v>
      </c>
      <c r="C132" s="11">
        <v>535575.80538999999</v>
      </c>
      <c r="D132" s="13">
        <v>574824.46161000011</v>
      </c>
      <c r="E132" s="5">
        <v>1106750.341</v>
      </c>
      <c r="F132" s="6">
        <v>2443084.2582009034</v>
      </c>
      <c r="G132" s="78">
        <v>1308990.3763176235</v>
      </c>
      <c r="H132" s="6">
        <v>751449.25358999998</v>
      </c>
      <c r="I132" s="81">
        <f>'[9]NC Dep.volume&amp;Int.rates-g'!C131</f>
        <v>79670</v>
      </c>
      <c r="J132" s="110">
        <f>'[9]FC Dep.volume&amp;Int.rates-g'!C131</f>
        <v>195683</v>
      </c>
      <c r="K132" s="81">
        <f>'[9]NC Dep.volume&amp;Int.rates-g'!D131</f>
        <v>127590</v>
      </c>
      <c r="L132" s="110">
        <f>'[9]FC Dep.volume&amp;Int.rates-g'!D131</f>
        <v>795331</v>
      </c>
    </row>
    <row r="133" spans="1:12" ht="15">
      <c r="A133" s="217"/>
      <c r="B133" s="118" t="s">
        <v>7</v>
      </c>
      <c r="C133" s="11">
        <v>604412.68720000004</v>
      </c>
      <c r="D133" s="13">
        <v>511163.42180000001</v>
      </c>
      <c r="E133" s="5">
        <v>1112012.223</v>
      </c>
      <c r="F133" s="6">
        <v>2508732.5704337065</v>
      </c>
      <c r="G133" s="78">
        <v>1337629.3660584111</v>
      </c>
      <c r="H133" s="6">
        <v>773242.75512999995</v>
      </c>
      <c r="I133" s="81">
        <f>'[9]NC Dep.volume&amp;Int.rates-g'!C132</f>
        <v>77198</v>
      </c>
      <c r="J133" s="110">
        <f>'[9]FC Dep.volume&amp;Int.rates-g'!C132</f>
        <v>184843</v>
      </c>
      <c r="K133" s="81">
        <f>'[9]NC Dep.volume&amp;Int.rates-g'!D132</f>
        <v>140579</v>
      </c>
      <c r="L133" s="110">
        <f>'[9]FC Dep.volume&amp;Int.rates-g'!D132</f>
        <v>816573</v>
      </c>
    </row>
    <row r="134" spans="1:12" ht="15">
      <c r="A134" s="217"/>
      <c r="B134" s="118" t="s">
        <v>8</v>
      </c>
      <c r="C134" s="11">
        <v>585188.90888000035</v>
      </c>
      <c r="D134" s="13">
        <v>514078.21411999996</v>
      </c>
      <c r="E134" s="5">
        <v>1095465.0109999999</v>
      </c>
      <c r="F134" s="6">
        <v>2525728.1961106146</v>
      </c>
      <c r="G134" s="78">
        <v>1305012.3182887184</v>
      </c>
      <c r="H134" s="6">
        <v>752450.64069999999</v>
      </c>
      <c r="I134" s="81">
        <f>'[9]NC Dep.volume&amp;Int.rates-g'!C133</f>
        <v>89931</v>
      </c>
      <c r="J134" s="110">
        <f>'[9]FC Dep.volume&amp;Int.rates-g'!C133</f>
        <v>191736</v>
      </c>
      <c r="K134" s="81">
        <f>'[9]NC Dep.volume&amp;Int.rates-g'!D133</f>
        <v>143217</v>
      </c>
      <c r="L134" s="110">
        <f>'[9]FC Dep.volume&amp;Int.rates-g'!D133</f>
        <v>873228</v>
      </c>
    </row>
    <row r="135" spans="1:12" ht="15">
      <c r="A135" s="217"/>
      <c r="B135" s="118" t="s">
        <v>9</v>
      </c>
      <c r="C135" s="11">
        <v>719188.88063999987</v>
      </c>
      <c r="D135" s="13">
        <v>552091.25035999995</v>
      </c>
      <c r="E135" s="5">
        <v>1267573.8149999999</v>
      </c>
      <c r="F135" s="6">
        <v>2606222.860595149</v>
      </c>
      <c r="G135" s="78">
        <v>1304586.7865976323</v>
      </c>
      <c r="H135" s="6">
        <v>739969.18245000008</v>
      </c>
      <c r="I135" s="81">
        <f>'[9]NC Dep.volume&amp;Int.rates-g'!C134</f>
        <v>79001</v>
      </c>
      <c r="J135" s="110">
        <f>'[9]FC Dep.volume&amp;Int.rates-g'!C134</f>
        <v>176274</v>
      </c>
      <c r="K135" s="81">
        <f>'[9]NC Dep.volume&amp;Int.rates-g'!D134</f>
        <v>142381</v>
      </c>
      <c r="L135" s="110">
        <f>'[9]FC Dep.volume&amp;Int.rates-g'!D134</f>
        <v>893865</v>
      </c>
    </row>
    <row r="136" spans="1:12" ht="15">
      <c r="A136" s="217"/>
      <c r="B136" s="120" t="s">
        <v>10</v>
      </c>
      <c r="C136" s="11">
        <v>1089891.1244699999</v>
      </c>
      <c r="D136" s="13">
        <v>185661.41253000003</v>
      </c>
      <c r="E136" s="5">
        <v>1272098.5369999998</v>
      </c>
      <c r="F136" s="6">
        <v>2799779.6641153265</v>
      </c>
      <c r="G136" s="78">
        <v>1473169.0556148482</v>
      </c>
      <c r="H136" s="6">
        <v>827357.21450999996</v>
      </c>
      <c r="I136" s="81">
        <f>'[9]NC Dep.volume&amp;Int.rates-g'!C135</f>
        <v>84074</v>
      </c>
      <c r="J136" s="110">
        <f>'[9]FC Dep.volume&amp;Int.rates-g'!C135</f>
        <v>227976</v>
      </c>
      <c r="K136" s="81">
        <f>'[9]NC Dep.volume&amp;Int.rates-g'!D135</f>
        <v>136982</v>
      </c>
      <c r="L136" s="110">
        <f>'[9]FC Dep.volume&amp;Int.rates-g'!D135</f>
        <v>926791</v>
      </c>
    </row>
    <row r="137" spans="1:12" ht="15">
      <c r="A137" s="217">
        <v>2007</v>
      </c>
      <c r="B137" s="117" t="s">
        <v>37</v>
      </c>
      <c r="C137" s="11">
        <v>1114691.8070500002</v>
      </c>
      <c r="D137" s="13">
        <v>121025.50287</v>
      </c>
      <c r="E137" s="5">
        <v>1232053.1340000001</v>
      </c>
      <c r="F137" s="6">
        <v>2712080.5743211457</v>
      </c>
      <c r="G137" s="78">
        <v>1377006.5496710332</v>
      </c>
      <c r="H137" s="6">
        <v>739863.67468000005</v>
      </c>
      <c r="I137" s="81">
        <f>'[9]NC Dep.volume&amp;Int.rates-g'!C136</f>
        <v>105428</v>
      </c>
      <c r="J137" s="110">
        <f>'[9]FC Dep.volume&amp;Int.rates-g'!C136</f>
        <v>241853</v>
      </c>
      <c r="K137" s="81">
        <f>'[9]NC Dep.volume&amp;Int.rates-g'!D136</f>
        <v>150004</v>
      </c>
      <c r="L137" s="110">
        <f>'[9]FC Dep.volume&amp;Int.rates-g'!D136</f>
        <v>884926</v>
      </c>
    </row>
    <row r="138" spans="1:12" ht="15">
      <c r="A138" s="217"/>
      <c r="B138" s="118" t="s">
        <v>0</v>
      </c>
      <c r="C138" s="11">
        <v>1202699.1509199999</v>
      </c>
      <c r="D138" s="13">
        <v>49283.436080000058</v>
      </c>
      <c r="E138" s="5">
        <v>1248398.1599999999</v>
      </c>
      <c r="F138" s="7">
        <v>2839247.9569363049</v>
      </c>
      <c r="G138" s="79">
        <v>1382263.0861623513</v>
      </c>
      <c r="H138" s="7">
        <v>752811.38957000012</v>
      </c>
      <c r="I138" s="81">
        <f>'[9]NC Dep.volume&amp;Int.rates-g'!C137</f>
        <v>113968</v>
      </c>
      <c r="J138" s="110">
        <f>'[9]FC Dep.volume&amp;Int.rates-g'!C137</f>
        <v>233017</v>
      </c>
      <c r="K138" s="81">
        <f>'[9]NC Dep.volume&amp;Int.rates-g'!D137</f>
        <v>80904</v>
      </c>
      <c r="L138" s="110">
        <f>'[9]FC Dep.volume&amp;Int.rates-g'!D137</f>
        <v>899465</v>
      </c>
    </row>
    <row r="139" spans="1:12" ht="15">
      <c r="A139" s="217"/>
      <c r="B139" s="119" t="s">
        <v>1</v>
      </c>
      <c r="C139" s="11">
        <v>1208397.44618</v>
      </c>
      <c r="D139" s="13">
        <v>-50619.699690000052</v>
      </c>
      <c r="E139" s="5">
        <v>1153980.4239999999</v>
      </c>
      <c r="F139" s="7">
        <v>2809129.7273326362</v>
      </c>
      <c r="G139" s="79">
        <v>1450032.3987030569</v>
      </c>
      <c r="H139" s="7">
        <v>761987.76832999999</v>
      </c>
      <c r="I139" s="81">
        <f>'[9]NC Dep.volume&amp;Int.rates-g'!C138</f>
        <v>119626</v>
      </c>
      <c r="J139" s="110">
        <f>'[9]FC Dep.volume&amp;Int.rates-g'!C138</f>
        <v>235256</v>
      </c>
      <c r="K139" s="81">
        <f>'[9]NC Dep.volume&amp;Int.rates-g'!D138</f>
        <v>99991</v>
      </c>
      <c r="L139" s="110">
        <f>'[9]FC Dep.volume&amp;Int.rates-g'!D138</f>
        <v>914318</v>
      </c>
    </row>
    <row r="140" spans="1:12" ht="15">
      <c r="A140" s="217"/>
      <c r="B140" s="119" t="s">
        <v>2</v>
      </c>
      <c r="C140" s="11">
        <v>1323409.1765699999</v>
      </c>
      <c r="D140" s="13">
        <v>-45268.199779999959</v>
      </c>
      <c r="E140" s="5">
        <v>1277207.2339999999</v>
      </c>
      <c r="F140" s="7">
        <v>2983302.6240058388</v>
      </c>
      <c r="G140" s="79">
        <v>1551236.4380833383</v>
      </c>
      <c r="H140" s="7">
        <v>781241.67470999993</v>
      </c>
      <c r="I140" s="81">
        <f>'[9]NC Dep.volume&amp;Int.rates-g'!C139</f>
        <v>116886</v>
      </c>
      <c r="J140" s="110">
        <f>'[9]FC Dep.volume&amp;Int.rates-g'!C139</f>
        <v>206846</v>
      </c>
      <c r="K140" s="81">
        <f>'[9]NC Dep.volume&amp;Int.rates-g'!D139</f>
        <v>100859</v>
      </c>
      <c r="L140" s="110">
        <f>'[9]FC Dep.volume&amp;Int.rates-g'!D139</f>
        <v>929100</v>
      </c>
    </row>
    <row r="141" spans="1:12" ht="15">
      <c r="A141" s="217"/>
      <c r="B141" s="118" t="s">
        <v>3</v>
      </c>
      <c r="C141" s="11">
        <v>1424224.5085599998</v>
      </c>
      <c r="D141" s="13">
        <v>-20437.48255999988</v>
      </c>
      <c r="E141" s="5">
        <v>1403307.8409999998</v>
      </c>
      <c r="F141" s="7">
        <v>3078896.3749452252</v>
      </c>
      <c r="G141" s="79">
        <v>1622364.2482765312</v>
      </c>
      <c r="H141" s="7">
        <v>819339.45796000003</v>
      </c>
      <c r="I141" s="81">
        <f>'[9]NC Dep.volume&amp;Int.rates-g'!C140</f>
        <v>135918</v>
      </c>
      <c r="J141" s="110">
        <f>'[9]FC Dep.volume&amp;Int.rates-g'!C140</f>
        <v>219282</v>
      </c>
      <c r="K141" s="81">
        <f>'[9]NC Dep.volume&amp;Int.rates-g'!D140</f>
        <v>126503</v>
      </c>
      <c r="L141" s="110">
        <f>'[9]FC Dep.volume&amp;Int.rates-g'!D140</f>
        <v>951195</v>
      </c>
    </row>
    <row r="142" spans="1:12" ht="15">
      <c r="A142" s="217"/>
      <c r="B142" s="118" t="s">
        <v>4</v>
      </c>
      <c r="C142" s="11">
        <v>1607355.1621000001</v>
      </c>
      <c r="D142" s="13">
        <v>-202867.13769999993</v>
      </c>
      <c r="E142" s="5">
        <v>1404077.5379999999</v>
      </c>
      <c r="F142" s="7">
        <v>3374827.6954761306</v>
      </c>
      <c r="G142" s="79">
        <v>1744970.864779847</v>
      </c>
      <c r="H142" s="7">
        <v>851145.35345000005</v>
      </c>
      <c r="I142" s="81">
        <f>'[9]NC Dep.volume&amp;Int.rates-g'!C141</f>
        <v>128828</v>
      </c>
      <c r="J142" s="110">
        <f>'[9]FC Dep.volume&amp;Int.rates-g'!C141</f>
        <v>254031.8</v>
      </c>
      <c r="K142" s="81">
        <f>'[9]NC Dep.volume&amp;Int.rates-g'!D141</f>
        <v>145252</v>
      </c>
      <c r="L142" s="110">
        <f>'[9]FC Dep.volume&amp;Int.rates-g'!D141</f>
        <v>996503</v>
      </c>
    </row>
    <row r="143" spans="1:12" ht="15">
      <c r="A143" s="217"/>
      <c r="B143" s="118" t="s">
        <v>5</v>
      </c>
      <c r="C143" s="11">
        <v>1793804.58176</v>
      </c>
      <c r="D143" s="13">
        <v>-313855.11069999984</v>
      </c>
      <c r="E143" s="5">
        <v>1479672.3289999999</v>
      </c>
      <c r="F143" s="7">
        <v>3507235.6275212388</v>
      </c>
      <c r="G143" s="79">
        <v>1878139.641228193</v>
      </c>
      <c r="H143" s="7">
        <v>908965.86988999986</v>
      </c>
      <c r="I143" s="81">
        <f>'[9]NC Dep.volume&amp;Int.rates-g'!C142</f>
        <v>153270</v>
      </c>
      <c r="J143" s="110">
        <f>'[9]FC Dep.volume&amp;Int.rates-g'!C142</f>
        <v>268677</v>
      </c>
      <c r="K143" s="81">
        <f>'[9]NC Dep.volume&amp;Int.rates-g'!D142</f>
        <v>148454</v>
      </c>
      <c r="L143" s="110">
        <f>'[9]FC Dep.volume&amp;Int.rates-g'!D142</f>
        <v>1096219</v>
      </c>
    </row>
    <row r="144" spans="1:12" ht="15">
      <c r="A144" s="217"/>
      <c r="B144" s="118" t="s">
        <v>6</v>
      </c>
      <c r="C144" s="11">
        <v>1845560.7798599999</v>
      </c>
      <c r="D144" s="13">
        <v>-289578.63797999994</v>
      </c>
      <c r="E144" s="5">
        <v>1555771.96</v>
      </c>
      <c r="F144" s="7">
        <v>3747060.1906011985</v>
      </c>
      <c r="G144" s="79">
        <v>1966849.0424668756</v>
      </c>
      <c r="H144" s="7">
        <v>943985.12412000005</v>
      </c>
      <c r="I144" s="81">
        <f>'[9]NC Dep.volume&amp;Int.rates-g'!C143</f>
        <v>154786</v>
      </c>
      <c r="J144" s="110">
        <f>'[9]FC Dep.volume&amp;Int.rates-g'!C143</f>
        <v>278174</v>
      </c>
      <c r="K144" s="81">
        <f>'[9]NC Dep.volume&amp;Int.rates-g'!D143</f>
        <v>154796</v>
      </c>
      <c r="L144" s="110">
        <f>'[9]FC Dep.volume&amp;Int.rates-g'!D143</f>
        <v>1090761</v>
      </c>
    </row>
    <row r="145" spans="1:12" ht="15">
      <c r="A145" s="217"/>
      <c r="B145" s="118" t="s">
        <v>7</v>
      </c>
      <c r="C145" s="11">
        <v>2000936.74331</v>
      </c>
      <c r="D145" s="13">
        <v>-425817.1639499999</v>
      </c>
      <c r="E145" s="5">
        <v>1574900.4500000002</v>
      </c>
      <c r="F145" s="7">
        <v>3818751.7597075463</v>
      </c>
      <c r="G145" s="79">
        <v>2042288.2890186131</v>
      </c>
      <c r="H145" s="7">
        <v>952466.19024999999</v>
      </c>
      <c r="I145" s="81">
        <f>'[9]NC Dep.volume&amp;Int.rates-g'!C144</f>
        <v>157503</v>
      </c>
      <c r="J145" s="110">
        <f>'[9]FC Dep.volume&amp;Int.rates-g'!C144</f>
        <v>304500</v>
      </c>
      <c r="K145" s="81">
        <f>'[9]NC Dep.volume&amp;Int.rates-g'!D144</f>
        <v>169592</v>
      </c>
      <c r="L145" s="110">
        <f>'[9]FC Dep.volume&amp;Int.rates-g'!D144</f>
        <v>1130573</v>
      </c>
    </row>
    <row r="146" spans="1:12" ht="15">
      <c r="A146" s="217"/>
      <c r="B146" s="118" t="s">
        <v>8</v>
      </c>
      <c r="C146" s="11">
        <v>2027073.3314899998</v>
      </c>
      <c r="D146" s="13">
        <v>-437713.73239999986</v>
      </c>
      <c r="E146" s="5">
        <v>1588923.0759999999</v>
      </c>
      <c r="F146" s="7">
        <v>3892352.9707611524</v>
      </c>
      <c r="G146" s="79">
        <v>2099364.6934464755</v>
      </c>
      <c r="H146" s="7">
        <v>986456.89099999995</v>
      </c>
      <c r="I146" s="81">
        <f>'[9]NC Dep.volume&amp;Int.rates-g'!C145</f>
        <v>171044</v>
      </c>
      <c r="J146" s="110">
        <f>'[9]FC Dep.volume&amp;Int.rates-g'!C145</f>
        <v>327445</v>
      </c>
      <c r="K146" s="81">
        <f>'[9]NC Dep.volume&amp;Int.rates-g'!D145</f>
        <v>201224</v>
      </c>
      <c r="L146" s="110">
        <f>'[9]FC Dep.volume&amp;Int.rates-g'!D145</f>
        <v>1197243</v>
      </c>
    </row>
    <row r="147" spans="1:12" ht="15">
      <c r="A147" s="217"/>
      <c r="B147" s="118" t="s">
        <v>9</v>
      </c>
      <c r="C147" s="11">
        <v>1759351.4968600003</v>
      </c>
      <c r="D147" s="13">
        <v>-148129.10628000007</v>
      </c>
      <c r="E147" s="5">
        <v>1610500.3649999998</v>
      </c>
      <c r="F147" s="7">
        <v>3901496.0791302081</v>
      </c>
      <c r="G147" s="79">
        <v>2196758.6585991373</v>
      </c>
      <c r="H147" s="7">
        <v>1007265.04674</v>
      </c>
      <c r="I147" s="81">
        <f>'[9]NC Dep.volume&amp;Int.rates-g'!C146</f>
        <v>184734</v>
      </c>
      <c r="J147" s="110">
        <f>'[9]FC Dep.volume&amp;Int.rates-g'!C146</f>
        <v>325625</v>
      </c>
      <c r="K147" s="81">
        <f>'[9]NC Dep.volume&amp;Int.rates-g'!D146</f>
        <v>218890</v>
      </c>
      <c r="L147" s="110">
        <f>'[9]FC Dep.volume&amp;Int.rates-g'!D146</f>
        <v>1200970</v>
      </c>
    </row>
    <row r="148" spans="1:12" ht="15">
      <c r="A148" s="217"/>
      <c r="B148" s="120" t="s">
        <v>10</v>
      </c>
      <c r="C148" s="11">
        <v>1740653.6391399999</v>
      </c>
      <c r="D148" s="13">
        <v>53486.410150000011</v>
      </c>
      <c r="E148" s="5">
        <v>1793802.0099999998</v>
      </c>
      <c r="F148" s="7">
        <v>4098857.2122684908</v>
      </c>
      <c r="G148" s="79">
        <v>2262962.9345692736</v>
      </c>
      <c r="H148" s="7">
        <v>1152070.3892299999</v>
      </c>
      <c r="I148" s="81">
        <f>'[9]NC Dep.volume&amp;Int.rates-g'!C147</f>
        <v>192671</v>
      </c>
      <c r="J148" s="110">
        <f>'[9]FC Dep.volume&amp;Int.rates-g'!C147</f>
        <v>299961</v>
      </c>
      <c r="K148" s="81">
        <f>'[9]NC Dep.volume&amp;Int.rates-g'!D147</f>
        <v>247576</v>
      </c>
      <c r="L148" s="110">
        <f>'[9]FC Dep.volume&amp;Int.rates-g'!D147</f>
        <v>1351496</v>
      </c>
    </row>
    <row r="149" spans="1:12" ht="15">
      <c r="A149" s="217">
        <v>2008</v>
      </c>
      <c r="B149" s="117" t="s">
        <v>37</v>
      </c>
      <c r="C149" s="11">
        <v>1610230.4688100002</v>
      </c>
      <c r="D149" s="13">
        <v>43035.82700000007</v>
      </c>
      <c r="E149" s="5">
        <v>1652937.267</v>
      </c>
      <c r="F149" s="7">
        <v>4058253.6180890468</v>
      </c>
      <c r="G149" s="79">
        <v>2118090.557008238</v>
      </c>
      <c r="H149" s="7">
        <v>1038611.5208500001</v>
      </c>
      <c r="I149" s="81">
        <f>'[9]NC Dep.volume&amp;Int.rates-g'!C148</f>
        <v>227201</v>
      </c>
      <c r="J149" s="110">
        <f>'[9]FC Dep.volume&amp;Int.rates-g'!C148</f>
        <v>376164</v>
      </c>
      <c r="K149" s="81">
        <f>'[9]NC Dep.volume&amp;Int.rates-g'!D148</f>
        <v>260866</v>
      </c>
      <c r="L149" s="110">
        <f>'[9]FC Dep.volume&amp;Int.rates-g'!D148</f>
        <v>1287143</v>
      </c>
    </row>
    <row r="150" spans="1:12" ht="15">
      <c r="A150" s="217"/>
      <c r="B150" s="118" t="s">
        <v>0</v>
      </c>
      <c r="C150" s="11">
        <v>1634163.60971</v>
      </c>
      <c r="D150" s="13">
        <v>52882.089999999975</v>
      </c>
      <c r="E150" s="5">
        <v>1686843.8759999999</v>
      </c>
      <c r="F150" s="7">
        <v>4091244.2123404499</v>
      </c>
      <c r="G150" s="79">
        <v>2214564.2319588005</v>
      </c>
      <c r="H150" s="7">
        <v>1072473.9787599999</v>
      </c>
      <c r="I150" s="81">
        <f>'[9]NC Dep.volume&amp;Int.rates-g'!C149</f>
        <v>211275.24043999997</v>
      </c>
      <c r="J150" s="110">
        <f>'[9]FC Dep.volume&amp;Int.rates-g'!C149</f>
        <v>319410.52218385605</v>
      </c>
      <c r="K150" s="81">
        <f>'[9]NC Dep.volume&amp;Int.rates-g'!D149</f>
        <v>272303.89273239998</v>
      </c>
      <c r="L150" s="110">
        <f>'[9]FC Dep.volume&amp;Int.rates-g'!D149</f>
        <v>1396899.1073527201</v>
      </c>
    </row>
    <row r="151" spans="1:12" ht="15">
      <c r="A151" s="217"/>
      <c r="B151" s="119" t="s">
        <v>1</v>
      </c>
      <c r="C151" s="11">
        <v>1805968.91866</v>
      </c>
      <c r="D151" s="13">
        <v>-83278.577179999935</v>
      </c>
      <c r="E151" s="5">
        <v>1722001.473</v>
      </c>
      <c r="F151" s="7">
        <v>4150553.5851961821</v>
      </c>
      <c r="G151" s="79">
        <v>2398218.1830511289</v>
      </c>
      <c r="H151" s="7">
        <v>1122922.6297899999</v>
      </c>
      <c r="I151" s="81">
        <f>'[9]NC Dep.volume&amp;Int.rates-g'!C150</f>
        <v>241013.86631999997</v>
      </c>
      <c r="J151" s="110">
        <f>'[9]FC Dep.volume&amp;Int.rates-g'!C150</f>
        <v>316738.37911731814</v>
      </c>
      <c r="K151" s="81">
        <f>'[9]NC Dep.volume&amp;Int.rates-g'!D150</f>
        <v>370986.67682979995</v>
      </c>
      <c r="L151" s="110">
        <f>'[9]FC Dep.volume&amp;Int.rates-g'!D150</f>
        <v>1407597.0064270399</v>
      </c>
    </row>
    <row r="152" spans="1:12" ht="15">
      <c r="A152" s="217"/>
      <c r="B152" s="119" t="s">
        <v>2</v>
      </c>
      <c r="C152" s="11">
        <v>2515470.1036999999</v>
      </c>
      <c r="D152" s="13">
        <v>-694893.05060000019</v>
      </c>
      <c r="E152" s="5">
        <v>1820171.2779999999</v>
      </c>
      <c r="F152" s="7">
        <v>4381379.5537126912</v>
      </c>
      <c r="G152" s="79">
        <v>2502047.2607842595</v>
      </c>
      <c r="H152" s="7">
        <v>1219458.5196400001</v>
      </c>
      <c r="I152" s="81">
        <f>'[9]NC Dep.volume&amp;Int.rates-g'!C151</f>
        <v>269616.66336999997</v>
      </c>
      <c r="J152" s="110">
        <f>'[9]FC Dep.volume&amp;Int.rates-g'!C151</f>
        <v>386904.9553967719</v>
      </c>
      <c r="K152" s="81">
        <f>'[9]NC Dep.volume&amp;Int.rates-g'!D151</f>
        <v>384961.61183999991</v>
      </c>
      <c r="L152" s="110">
        <f>'[9]FC Dep.volume&amp;Int.rates-g'!D151</f>
        <v>1353825.5237951002</v>
      </c>
    </row>
    <row r="153" spans="1:12" ht="15">
      <c r="A153" s="217"/>
      <c r="B153" s="118" t="s">
        <v>3</v>
      </c>
      <c r="C153" s="11">
        <v>1878778.2784899999</v>
      </c>
      <c r="D153" s="13">
        <v>-62493.249479999904</v>
      </c>
      <c r="E153" s="5">
        <v>1815126.5749999997</v>
      </c>
      <c r="F153" s="7">
        <v>4298190.0884797489</v>
      </c>
      <c r="G153" s="79">
        <v>2466434.037266755</v>
      </c>
      <c r="H153" s="7">
        <v>1186453.69291</v>
      </c>
      <c r="I153" s="81">
        <f>'[9]NC Dep.volume&amp;Int.rates-g'!C152</f>
        <v>274482</v>
      </c>
      <c r="J153" s="110">
        <f>'[9]FC Dep.volume&amp;Int.rates-g'!C152</f>
        <v>393242</v>
      </c>
      <c r="K153" s="81">
        <f>'[9]NC Dep.volume&amp;Int.rates-g'!D152</f>
        <v>382102.81998969987</v>
      </c>
      <c r="L153" s="110">
        <f>'[9]FC Dep.volume&amp;Int.rates-g'!D152</f>
        <v>1349204.5125576002</v>
      </c>
    </row>
    <row r="154" spans="1:12" ht="15">
      <c r="A154" s="217"/>
      <c r="B154" s="118" t="s">
        <v>4</v>
      </c>
      <c r="C154" s="11">
        <v>1889268.2573700002</v>
      </c>
      <c r="D154" s="13">
        <v>9452.4372600000461</v>
      </c>
      <c r="E154" s="5">
        <v>1897531.2470000002</v>
      </c>
      <c r="F154" s="7">
        <v>4341414.0269569857</v>
      </c>
      <c r="G154" s="79">
        <v>2573609.8652019813</v>
      </c>
      <c r="H154" s="7">
        <v>1235407.3154200001</v>
      </c>
      <c r="I154" s="81">
        <f>'[9]NC Dep.volume&amp;Int.rates-g'!C153</f>
        <v>283692</v>
      </c>
      <c r="J154" s="110">
        <f>'[9]FC Dep.volume&amp;Int.rates-g'!C153</f>
        <v>437079</v>
      </c>
      <c r="K154" s="81">
        <f>'[9]NC Dep.volume&amp;Int.rates-g'!D153</f>
        <v>373712.96266859991</v>
      </c>
      <c r="L154" s="110">
        <f>'[9]FC Dep.volume&amp;Int.rates-g'!D153</f>
        <v>1406902.4063698258</v>
      </c>
    </row>
    <row r="155" spans="1:12" ht="15">
      <c r="A155" s="217"/>
      <c r="B155" s="118" t="s">
        <v>5</v>
      </c>
      <c r="C155" s="11">
        <v>1837526.1140499997</v>
      </c>
      <c r="D155" s="13">
        <v>124227.18889</v>
      </c>
      <c r="E155" s="5">
        <v>1960868.2349999999</v>
      </c>
      <c r="F155" s="7">
        <v>4525406.2441887474</v>
      </c>
      <c r="G155" s="79">
        <v>2710358.4669917845</v>
      </c>
      <c r="H155" s="7">
        <v>1290944.67374</v>
      </c>
      <c r="I155" s="81">
        <f>'[9]NC Dep.volume&amp;Int.rates-g'!C154</f>
        <v>314995.75147999998</v>
      </c>
      <c r="J155" s="110">
        <f>'[9]FC Dep.volume&amp;Int.rates-g'!C154</f>
        <v>432095.12143938523</v>
      </c>
      <c r="K155" s="81">
        <f>'[9]NC Dep.volume&amp;Int.rates-g'!D154</f>
        <v>470955.92757179984</v>
      </c>
      <c r="L155" s="110">
        <f>'[9]FC Dep.volume&amp;Int.rates-g'!D154</f>
        <v>1445145.3726102398</v>
      </c>
    </row>
    <row r="156" spans="1:12" ht="15">
      <c r="A156" s="217"/>
      <c r="B156" s="118" t="s">
        <v>6</v>
      </c>
      <c r="C156" s="11">
        <v>1383117.1474499998</v>
      </c>
      <c r="D156" s="13">
        <v>324627.38683000009</v>
      </c>
      <c r="E156" s="5">
        <v>1706188.166</v>
      </c>
      <c r="F156" s="7">
        <v>4014687.9173587952</v>
      </c>
      <c r="G156" s="79">
        <v>2421845.1947182384</v>
      </c>
      <c r="H156" s="7">
        <v>1245778.61638</v>
      </c>
      <c r="I156" s="81">
        <f>'[9]NC Dep.volume&amp;Int.rates-g'!C155</f>
        <v>326283.89823999989</v>
      </c>
      <c r="J156" s="110">
        <f>'[9]FC Dep.volume&amp;Int.rates-g'!C155</f>
        <v>471888.95819092984</v>
      </c>
      <c r="K156" s="81">
        <f>'[9]NC Dep.volume&amp;Int.rates-g'!D155</f>
        <v>461254.4626448999</v>
      </c>
      <c r="L156" s="110">
        <f>'[9]FC Dep.volume&amp;Int.rates-g'!D155</f>
        <v>1419715.26562185</v>
      </c>
    </row>
    <row r="157" spans="1:12" ht="15">
      <c r="A157" s="217"/>
      <c r="B157" s="118" t="s">
        <v>7</v>
      </c>
      <c r="C157" s="11">
        <v>1416557.7716899998</v>
      </c>
      <c r="D157" s="13">
        <v>413808.33224000013</v>
      </c>
      <c r="E157" s="5">
        <v>1828526.98</v>
      </c>
      <c r="F157" s="7">
        <v>4089682.2987954142</v>
      </c>
      <c r="G157" s="79">
        <v>2405602.5469860919</v>
      </c>
      <c r="H157" s="7">
        <v>1196488.60858</v>
      </c>
      <c r="I157" s="81">
        <f>'[9]NC Dep.volume&amp;Int.rates-g'!C156</f>
        <v>248950.20939999999</v>
      </c>
      <c r="J157" s="110">
        <f>'[9]FC Dep.volume&amp;Int.rates-g'!C156</f>
        <v>375555.28726710909</v>
      </c>
      <c r="K157" s="81">
        <f>'[9]NC Dep.volume&amp;Int.rates-g'!D156</f>
        <v>343544.77180119994</v>
      </c>
      <c r="L157" s="110">
        <f>'[9]FC Dep.volume&amp;Int.rates-g'!D156</f>
        <v>1308566.956196344</v>
      </c>
    </row>
    <row r="158" spans="1:12" ht="15">
      <c r="A158" s="217"/>
      <c r="B158" s="118" t="s">
        <v>8</v>
      </c>
      <c r="C158" s="11">
        <v>1218614.7130799997</v>
      </c>
      <c r="D158" s="13">
        <v>474566.96356000006</v>
      </c>
      <c r="E158" s="5">
        <v>1691326.1220000002</v>
      </c>
      <c r="F158" s="7">
        <v>4009512.363035799</v>
      </c>
      <c r="G158" s="79">
        <v>2301163.3859625678</v>
      </c>
      <c r="H158" s="7">
        <v>1154045.0057900001</v>
      </c>
      <c r="I158" s="81">
        <f>'[9]NC Dep.volume&amp;Int.rates-g'!C157</f>
        <v>246828.15928320002</v>
      </c>
      <c r="J158" s="110">
        <f>'[9]FC Dep.volume&amp;Int.rates-g'!C157</f>
        <v>357051.20391210401</v>
      </c>
      <c r="K158" s="81">
        <f>'[9]NC Dep.volume&amp;Int.rates-g'!D157</f>
        <v>357092.51865959988</v>
      </c>
      <c r="L158" s="110">
        <f>'[9]FC Dep.volume&amp;Int.rates-g'!D157</f>
        <v>1346693.7587815779</v>
      </c>
    </row>
    <row r="159" spans="1:12" ht="15">
      <c r="A159" s="217"/>
      <c r="B159" s="118" t="s">
        <v>9</v>
      </c>
      <c r="C159" s="11">
        <v>1525876.2557300006</v>
      </c>
      <c r="D159" s="13">
        <v>-52951.375729999891</v>
      </c>
      <c r="E159" s="5">
        <v>1470551.675</v>
      </c>
      <c r="F159" s="7">
        <v>4062943.0739951301</v>
      </c>
      <c r="G159" s="79">
        <v>2070356.0860278194</v>
      </c>
      <c r="H159" s="7">
        <v>1059339.5732700001</v>
      </c>
      <c r="I159" s="81">
        <f>'[9]NC Dep.volume&amp;Int.rates-g'!C158</f>
        <v>237139.87768979999</v>
      </c>
      <c r="J159" s="110">
        <f>'[9]FC Dep.volume&amp;Int.rates-g'!C158</f>
        <v>354825.7715607803</v>
      </c>
      <c r="K159" s="81">
        <f>'[9]NC Dep.volume&amp;Int.rates-g'!D158</f>
        <v>327213.43763949996</v>
      </c>
      <c r="L159" s="110">
        <f>'[9]FC Dep.volume&amp;Int.rates-g'!D158</f>
        <v>1174385.2008125358</v>
      </c>
    </row>
    <row r="160" spans="1:12" ht="15">
      <c r="A160" s="217"/>
      <c r="B160" s="120" t="s">
        <v>10</v>
      </c>
      <c r="C160" s="11">
        <v>1736298.6588300006</v>
      </c>
      <c r="D160" s="13">
        <v>-92832.935440000001</v>
      </c>
      <c r="E160" s="5">
        <v>1642080.787</v>
      </c>
      <c r="F160" s="7">
        <v>4421698.4663356161</v>
      </c>
      <c r="G160" s="79">
        <v>1999220.2244401246</v>
      </c>
      <c r="H160" s="7">
        <v>1082553.68619</v>
      </c>
      <c r="I160" s="81">
        <f>'[9]NC Dep.volume&amp;Int.rates-g'!C159</f>
        <v>233444</v>
      </c>
      <c r="J160" s="110">
        <f>'[9]FC Dep.volume&amp;Int.rates-g'!C159</f>
        <v>410676.6897238337</v>
      </c>
      <c r="K160" s="81">
        <f>'[9]NC Dep.volume&amp;Int.rates-g'!D159</f>
        <v>297913.40989699995</v>
      </c>
      <c r="L160" s="110">
        <f>'[9]FC Dep.volume&amp;Int.rates-g'!D159</f>
        <v>1505543.4262758002</v>
      </c>
    </row>
    <row r="161" spans="1:12" ht="15">
      <c r="A161" s="217">
        <v>2009</v>
      </c>
      <c r="B161" s="117" t="s">
        <v>37</v>
      </c>
      <c r="C161" s="11">
        <v>1528299.7873099993</v>
      </c>
      <c r="D161" s="13">
        <v>-21624.051920000005</v>
      </c>
      <c r="E161" s="5">
        <v>1505078.0549999999</v>
      </c>
      <c r="F161" s="7">
        <v>4146756.2100319173</v>
      </c>
      <c r="G161" s="79">
        <v>1862989.639062376</v>
      </c>
      <c r="H161" s="7">
        <v>991497.71613000007</v>
      </c>
      <c r="I161" s="81">
        <f>'[9]NC Dep.volume&amp;Int.rates-g'!C160</f>
        <v>201053.20027999993</v>
      </c>
      <c r="J161" s="110">
        <f>'[9]FC Dep.volume&amp;Int.rates-g'!C160</f>
        <v>458308.70190372382</v>
      </c>
      <c r="K161" s="81">
        <f>'[9]NC Dep.volume&amp;Int.rates-g'!D160</f>
        <v>216392.82781999995</v>
      </c>
      <c r="L161" s="110">
        <f>'[9]FC Dep.volume&amp;Int.rates-g'!D160</f>
        <v>1543704.7926012001</v>
      </c>
    </row>
    <row r="162" spans="1:12" ht="15">
      <c r="A162" s="217"/>
      <c r="B162" s="118" t="s">
        <v>0</v>
      </c>
      <c r="C162" s="11">
        <v>1436705.4550200005</v>
      </c>
      <c r="D162" s="13">
        <v>28609.283749999948</v>
      </c>
      <c r="E162" s="5">
        <v>1464069.3959999999</v>
      </c>
      <c r="F162" s="7">
        <v>4035788.4327378543</v>
      </c>
      <c r="G162" s="79">
        <v>1803649.4228082595</v>
      </c>
      <c r="H162" s="7">
        <v>961047.93019999983</v>
      </c>
      <c r="I162" s="81">
        <f>'[9]NC Dep.volume&amp;Int.rates-g'!C161</f>
        <v>203908.28521999999</v>
      </c>
      <c r="J162" s="110">
        <f>'[9]FC Dep.volume&amp;Int.rates-g'!C161</f>
        <v>425425.42547191604</v>
      </c>
      <c r="K162" s="81">
        <f>'[9]NC Dep.volume&amp;Int.rates-g'!D161</f>
        <v>192761.21279999998</v>
      </c>
      <c r="L162" s="110">
        <f>'[9]FC Dep.volume&amp;Int.rates-g'!D161</f>
        <v>1475149.6753865003</v>
      </c>
    </row>
    <row r="163" spans="1:12" ht="15">
      <c r="A163" s="217"/>
      <c r="B163" s="119" t="s">
        <v>1</v>
      </c>
      <c r="C163" s="11">
        <v>1486451.8685599996</v>
      </c>
      <c r="D163" s="13">
        <v>-42720.934159999902</v>
      </c>
      <c r="E163" s="5">
        <v>1441942.1030000001</v>
      </c>
      <c r="F163" s="7">
        <v>3815625.0732905772</v>
      </c>
      <c r="G163" s="79">
        <v>1778077.1529819591</v>
      </c>
      <c r="H163" s="7">
        <v>960173.28231000016</v>
      </c>
      <c r="I163" s="81">
        <f>'[9]NC Dep.volume&amp;Int.rates-g'!C162</f>
        <v>225425.65977000003</v>
      </c>
      <c r="J163" s="110">
        <f>'[9]FC Dep.volume&amp;Int.rates-g'!C162</f>
        <v>484273.66570914752</v>
      </c>
      <c r="K163" s="81">
        <f>'[9]NC Dep.volume&amp;Int.rates-g'!D162</f>
        <v>164528.07484999998</v>
      </c>
      <c r="L163" s="110">
        <f>'[9]FC Dep.volume&amp;Int.rates-g'!D162</f>
        <v>1426447.2722614997</v>
      </c>
    </row>
    <row r="164" spans="1:12" ht="15">
      <c r="A164" s="217"/>
      <c r="B164" s="119" t="s">
        <v>2</v>
      </c>
      <c r="C164" s="11">
        <v>1432994.1158200002</v>
      </c>
      <c r="D164" s="13">
        <v>147133.64315000008</v>
      </c>
      <c r="E164" s="5">
        <v>1578292.3670000001</v>
      </c>
      <c r="F164" s="7">
        <v>3637932.1317428867</v>
      </c>
      <c r="G164" s="79">
        <v>1816818.1309189834</v>
      </c>
      <c r="H164" s="7">
        <v>1005004.7222699999</v>
      </c>
      <c r="I164" s="81">
        <f>'[9]NC Dep.volume&amp;Int.rates-g'!C163</f>
        <v>193052.03459000005</v>
      </c>
      <c r="J164" s="110">
        <f>'[9]FC Dep.volume&amp;Int.rates-g'!C163</f>
        <v>467441.49632780987</v>
      </c>
      <c r="K164" s="81">
        <f>'[9]NC Dep.volume&amp;Int.rates-g'!D163</f>
        <v>184445.47195999997</v>
      </c>
      <c r="L164" s="110">
        <f>'[9]FC Dep.volume&amp;Int.rates-g'!D163</f>
        <v>1404399.8490484739</v>
      </c>
    </row>
    <row r="165" spans="1:12" ht="15">
      <c r="A165" s="217"/>
      <c r="B165" s="118" t="s">
        <v>3</v>
      </c>
      <c r="C165" s="11">
        <v>1476008.2854300002</v>
      </c>
      <c r="D165" s="13">
        <v>148150.16723000005</v>
      </c>
      <c r="E165" s="5">
        <v>1622579.4210000001</v>
      </c>
      <c r="F165" s="7">
        <v>3676519.2480750992</v>
      </c>
      <c r="G165" s="79">
        <v>1817638.5576205063</v>
      </c>
      <c r="H165" s="7">
        <v>1004351.8396300001</v>
      </c>
      <c r="I165" s="81">
        <f>'[9]NC Dep.volume&amp;Int.rates-g'!C164</f>
        <v>194681.14120999994</v>
      </c>
      <c r="J165" s="110">
        <f>'[9]FC Dep.volume&amp;Int.rates-g'!C164</f>
        <v>456692.74725055927</v>
      </c>
      <c r="K165" s="81">
        <f>'[9]NC Dep.volume&amp;Int.rates-g'!D164</f>
        <v>163784.82556</v>
      </c>
      <c r="L165" s="110">
        <f>'[9]FC Dep.volume&amp;Int.rates-g'!D164</f>
        <v>1298918.0100704001</v>
      </c>
    </row>
    <row r="166" spans="1:12" ht="15">
      <c r="A166" s="217"/>
      <c r="B166" s="118" t="s">
        <v>4</v>
      </c>
      <c r="C166" s="11">
        <v>1457158.1917399999</v>
      </c>
      <c r="D166" s="13">
        <v>198898.18566000005</v>
      </c>
      <c r="E166" s="5">
        <v>1654014.811</v>
      </c>
      <c r="F166" s="7">
        <v>3746883.7048413334</v>
      </c>
      <c r="G166" s="79">
        <v>1855529.076818384</v>
      </c>
      <c r="H166" s="7">
        <v>1020409.2662399999</v>
      </c>
      <c r="I166" s="81">
        <f>'[9]NC Dep.volume&amp;Int.rates-g'!C165</f>
        <v>197630.25466300192</v>
      </c>
      <c r="J166" s="110">
        <f>'[9]FC Dep.volume&amp;Int.rates-g'!C165</f>
        <v>458839.3180534055</v>
      </c>
      <c r="K166" s="81">
        <f>'[9]NC Dep.volume&amp;Int.rates-g'!D165</f>
        <v>172509.21862699999</v>
      </c>
      <c r="L166" s="110">
        <f>'[9]FC Dep.volume&amp;Int.rates-g'!D165</f>
        <v>1359004.9325983999</v>
      </c>
    </row>
    <row r="167" spans="1:12" ht="15">
      <c r="A167" s="217"/>
      <c r="B167" s="118" t="s">
        <v>5</v>
      </c>
      <c r="C167" s="11">
        <v>1669744.6707399997</v>
      </c>
      <c r="D167" s="13">
        <v>206341.17614000003</v>
      </c>
      <c r="E167" s="5">
        <v>1872828.7030000002</v>
      </c>
      <c r="F167" s="7">
        <v>3922696.0074148355</v>
      </c>
      <c r="G167" s="79">
        <v>1959227.2378283457</v>
      </c>
      <c r="H167" s="7">
        <v>1075847.9104299999</v>
      </c>
      <c r="I167" s="81">
        <f>'[9]NC Dep.volume&amp;Int.rates-g'!C166</f>
        <v>210399.99742299991</v>
      </c>
      <c r="J167" s="110">
        <f>'[9]FC Dep.volume&amp;Int.rates-g'!C166</f>
        <v>547180.68176027643</v>
      </c>
      <c r="K167" s="81">
        <f>'[9]NC Dep.volume&amp;Int.rates-g'!D166</f>
        <v>148452.56782700002</v>
      </c>
      <c r="L167" s="110">
        <f>'[9]FC Dep.volume&amp;Int.rates-g'!D166</f>
        <v>1269124.5813900996</v>
      </c>
    </row>
    <row r="168" spans="1:12" ht="15">
      <c r="A168" s="217"/>
      <c r="B168" s="118" t="s">
        <v>6</v>
      </c>
      <c r="C168" s="11">
        <v>1659484.8148000003</v>
      </c>
      <c r="D168" s="13">
        <v>199620.20137999998</v>
      </c>
      <c r="E168" s="5">
        <v>1856192.3939999999</v>
      </c>
      <c r="F168" s="7">
        <v>4133600.6432336164</v>
      </c>
      <c r="G168" s="79">
        <v>2001146.5009571943</v>
      </c>
      <c r="H168" s="7">
        <v>1083574.8041099999</v>
      </c>
      <c r="I168" s="81">
        <f>'[9]NC Dep.volume&amp;Int.rates-g'!C167</f>
        <v>245600</v>
      </c>
      <c r="J168" s="110">
        <f>'[9]FC Dep.volume&amp;Int.rates-g'!C167</f>
        <v>568521.18031261035</v>
      </c>
      <c r="K168" s="81">
        <f>'[9]NC Dep.volume&amp;Int.rates-g'!D167</f>
        <v>159316.86281700002</v>
      </c>
      <c r="L168" s="110">
        <f>'[9]FC Dep.volume&amp;Int.rates-g'!D167</f>
        <v>1335566.3733383999</v>
      </c>
    </row>
    <row r="169" spans="1:12" ht="15">
      <c r="A169" s="217"/>
      <c r="B169" s="118" t="s">
        <v>7</v>
      </c>
      <c r="C169" s="11">
        <v>1675250.64698</v>
      </c>
      <c r="D169" s="13">
        <v>144563.81807000007</v>
      </c>
      <c r="E169" s="5">
        <v>1815233.3120000002</v>
      </c>
      <c r="F169" s="7">
        <v>4258468.8200527988</v>
      </c>
      <c r="G169" s="79">
        <v>2084221.9970005658</v>
      </c>
      <c r="H169" s="7">
        <v>1093340.02914</v>
      </c>
      <c r="I169" s="81">
        <f>'[9]NC Dep.volume&amp;Int.rates-g'!C168</f>
        <v>243615.52500299999</v>
      </c>
      <c r="J169" s="110">
        <f>'[9]FC Dep.volume&amp;Int.rates-g'!C168</f>
        <v>613794.42071892461</v>
      </c>
      <c r="K169" s="81">
        <f>'[9]NC Dep.volume&amp;Int.rates-g'!D168</f>
        <v>159657.57679699999</v>
      </c>
      <c r="L169" s="110">
        <f>'[9]FC Dep.volume&amp;Int.rates-g'!D168</f>
        <v>1350239.9644241999</v>
      </c>
    </row>
    <row r="170" spans="1:12" ht="15">
      <c r="A170" s="217"/>
      <c r="B170" s="118" t="s">
        <v>8</v>
      </c>
      <c r="C170" s="11">
        <v>1700389.61152</v>
      </c>
      <c r="D170" s="13">
        <v>154220.73291000008</v>
      </c>
      <c r="E170" s="5">
        <v>1850711.2250000001</v>
      </c>
      <c r="F170" s="7">
        <v>4392845.7342988346</v>
      </c>
      <c r="G170" s="79">
        <v>2137782.3436749261</v>
      </c>
      <c r="H170" s="7">
        <v>1110999.41334</v>
      </c>
      <c r="I170" s="81">
        <f>'[9]NC Dep.volume&amp;Int.rates-g'!C169</f>
        <v>235839.47889299985</v>
      </c>
      <c r="J170" s="110">
        <f>'[9]FC Dep.volume&amp;Int.rates-g'!C169</f>
        <v>562601.82259136729</v>
      </c>
      <c r="K170" s="81">
        <f>'[9]NC Dep.volume&amp;Int.rates-g'!D169</f>
        <v>150713.16910699999</v>
      </c>
      <c r="L170" s="110">
        <f>'[9]FC Dep.volume&amp;Int.rates-g'!D169</f>
        <v>1422630.3054820001</v>
      </c>
    </row>
    <row r="171" spans="1:12" ht="15">
      <c r="A171" s="217"/>
      <c r="B171" s="118" t="s">
        <v>9</v>
      </c>
      <c r="C171" s="11">
        <v>1872681.3436199995</v>
      </c>
      <c r="D171" s="13">
        <v>-75096.093830000085</v>
      </c>
      <c r="E171" s="5">
        <v>1794464.9228900003</v>
      </c>
      <c r="F171" s="7">
        <v>4374192.6838693172</v>
      </c>
      <c r="G171" s="79">
        <v>2169099.5374454441</v>
      </c>
      <c r="H171" s="7">
        <v>1100695.6471000002</v>
      </c>
      <c r="I171" s="81">
        <f>'[9]NC Dep.volume&amp;Int.rates-g'!C170</f>
        <v>253932.530753</v>
      </c>
      <c r="J171" s="110">
        <f>'[9]FC Dep.volume&amp;Int.rates-g'!C170</f>
        <v>621609.90789596993</v>
      </c>
      <c r="K171" s="81">
        <f>'[9]NC Dep.volume&amp;Int.rates-g'!D170</f>
        <v>178206.19501700002</v>
      </c>
      <c r="L171" s="110">
        <f>'[9]FC Dep.volume&amp;Int.rates-g'!D170</f>
        <v>1496536.6794444998</v>
      </c>
    </row>
    <row r="172" spans="1:12" ht="15">
      <c r="A172" s="217"/>
      <c r="B172" s="120" t="s">
        <v>10</v>
      </c>
      <c r="C172" s="11">
        <v>2033892.2087999994</v>
      </c>
      <c r="D172" s="13">
        <v>-158916.69550000006</v>
      </c>
      <c r="E172" s="5">
        <v>1874961.35402</v>
      </c>
      <c r="F172" s="7">
        <v>4763606.9118236098</v>
      </c>
      <c r="G172" s="79">
        <v>2330486.1027696384</v>
      </c>
      <c r="H172" s="7">
        <v>1229436.1007100001</v>
      </c>
      <c r="I172" s="81">
        <f>'[9]NC Dep.volume&amp;Int.rates-g'!C171</f>
        <v>261113.84927300006</v>
      </c>
      <c r="J172" s="110">
        <f>'[9]FC Dep.volume&amp;Int.rates-g'!C171</f>
        <v>576646.30129133607</v>
      </c>
      <c r="K172" s="81">
        <f>'[9]NC Dep.volume&amp;Int.rates-g'!D171</f>
        <v>191561.25635699998</v>
      </c>
      <c r="L172" s="110">
        <f>'[9]FC Dep.volume&amp;Int.rates-g'!D171</f>
        <v>1531991.4421695999</v>
      </c>
    </row>
    <row r="173" spans="1:12" ht="15">
      <c r="A173" s="217">
        <v>2010</v>
      </c>
      <c r="B173" s="117" t="s">
        <v>37</v>
      </c>
      <c r="C173" s="11">
        <v>2115264.2663999996</v>
      </c>
      <c r="D173" s="13">
        <v>-401293.89309000009</v>
      </c>
      <c r="E173" s="5">
        <v>1713536.2854799998</v>
      </c>
      <c r="F173" s="7">
        <v>4721982.5048453929</v>
      </c>
      <c r="G173" s="79">
        <v>2207763.2390068728</v>
      </c>
      <c r="H173" s="7">
        <v>1132677.40087</v>
      </c>
      <c r="I173" s="81">
        <f>'[9]NC Dep.volume&amp;Int.rates-g'!C172</f>
        <v>298665.47572300001</v>
      </c>
      <c r="J173" s="110">
        <f>'[9]FC Dep.volume&amp;Int.rates-g'!C172</f>
        <v>576483.4551601311</v>
      </c>
      <c r="K173" s="81">
        <f>'[9]NC Dep.volume&amp;Int.rates-g'!D172</f>
        <v>226790.624247</v>
      </c>
      <c r="L173" s="110">
        <f>'[9]FC Dep.volume&amp;Int.rates-g'!D172</f>
        <v>1640677.9075702999</v>
      </c>
    </row>
    <row r="174" spans="1:12" ht="15">
      <c r="A174" s="217"/>
      <c r="B174" s="118" t="s">
        <v>0</v>
      </c>
      <c r="C174" s="11">
        <v>2028497.1922899999</v>
      </c>
      <c r="D174" s="13">
        <v>-231454.68521999998</v>
      </c>
      <c r="E174" s="5">
        <v>1796688.9002100001</v>
      </c>
      <c r="F174" s="7">
        <v>4792163.5596214477</v>
      </c>
      <c r="G174" s="79">
        <v>2304116.6262638485</v>
      </c>
      <c r="H174" s="7">
        <v>1142394.2703531901</v>
      </c>
      <c r="I174" s="81">
        <f>'[9]NC Dep.volume&amp;Int.rates-g'!C173</f>
        <v>281494.56052300002</v>
      </c>
      <c r="J174" s="110">
        <f>'[9]FC Dep.volume&amp;Int.rates-g'!C173</f>
        <v>594708.21386309585</v>
      </c>
      <c r="K174" s="81">
        <f>'[9]NC Dep.volume&amp;Int.rates-g'!D173</f>
        <v>231153.250057</v>
      </c>
      <c r="L174" s="110">
        <f>'[9]FC Dep.volume&amp;Int.rates-g'!D173</f>
        <v>1697414.9024776998</v>
      </c>
    </row>
    <row r="175" spans="1:12" ht="15">
      <c r="A175" s="217"/>
      <c r="B175" s="119" t="s">
        <v>1</v>
      </c>
      <c r="C175" s="11">
        <v>2327896.0162699996</v>
      </c>
      <c r="D175" s="13">
        <v>-547703.82769999991</v>
      </c>
      <c r="E175" s="5">
        <v>1779992.6090500003</v>
      </c>
      <c r="F175" s="7">
        <v>4837431.5574995996</v>
      </c>
      <c r="G175" s="79">
        <v>2400943.708909486</v>
      </c>
      <c r="H175" s="7">
        <v>1186814.4651700002</v>
      </c>
      <c r="I175" s="81">
        <f>'[9]NC Dep.volume&amp;Int.rates-g'!C174</f>
        <v>300869.38854199997</v>
      </c>
      <c r="J175" s="110">
        <f>'[9]FC Dep.volume&amp;Int.rates-g'!C174</f>
        <v>592857.20060931204</v>
      </c>
      <c r="K175" s="81">
        <f>'[9]NC Dep.volume&amp;Int.rates-g'!D174</f>
        <v>231560.90716</v>
      </c>
      <c r="L175" s="110">
        <f>'[9]FC Dep.volume&amp;Int.rates-g'!D174</f>
        <v>1706022.2078354999</v>
      </c>
    </row>
    <row r="176" spans="1:12" ht="15">
      <c r="A176" s="217"/>
      <c r="B176" s="119" t="s">
        <v>2</v>
      </c>
      <c r="C176" s="11">
        <v>2214684.3370599998</v>
      </c>
      <c r="D176" s="13">
        <v>-374096.18135000003</v>
      </c>
      <c r="E176" s="5">
        <v>1840471.3163399999</v>
      </c>
      <c r="F176" s="7">
        <v>4938622.7904539341</v>
      </c>
      <c r="G176" s="79">
        <v>2494089.6344426791</v>
      </c>
      <c r="H176" s="7">
        <v>1219754.6845500001</v>
      </c>
      <c r="I176" s="81">
        <f>'[9]NC Dep.volume&amp;Int.rates-g'!C175</f>
        <v>290402.05422199995</v>
      </c>
      <c r="J176" s="110">
        <f>'[9]FC Dep.volume&amp;Int.rates-g'!C175</f>
        <v>621187.91369251604</v>
      </c>
      <c r="K176" s="81">
        <f>'[9]NC Dep.volume&amp;Int.rates-g'!D175</f>
        <v>224687.1882</v>
      </c>
      <c r="L176" s="110">
        <f>'[9]FC Dep.volume&amp;Int.rates-g'!D175</f>
        <v>1706025.1226642001</v>
      </c>
    </row>
    <row r="177" spans="1:12" ht="15">
      <c r="A177" s="217"/>
      <c r="B177" s="118" t="s">
        <v>3</v>
      </c>
      <c r="C177" s="11">
        <v>1991326.7894900008</v>
      </c>
      <c r="D177" s="13">
        <v>-196589.03918999995</v>
      </c>
      <c r="E177" s="5">
        <v>1794174.9087200002</v>
      </c>
      <c r="F177" s="7">
        <v>4945487.0094860122</v>
      </c>
      <c r="G177" s="79">
        <v>2452361.4049324258</v>
      </c>
      <c r="H177" s="7">
        <v>1234320.6213100001</v>
      </c>
      <c r="I177" s="81">
        <f>'[9]NC Dep.volume&amp;Int.rates-g'!C176</f>
        <v>316577.64454199991</v>
      </c>
      <c r="J177" s="110">
        <f>'[9]FC Dep.volume&amp;Int.rates-g'!C176</f>
        <v>638510.42004881194</v>
      </c>
      <c r="K177" s="81">
        <f>'[9]NC Dep.volume&amp;Int.rates-g'!D176</f>
        <v>257136.82048999993</v>
      </c>
      <c r="L177" s="110">
        <f>'[9]FC Dep.volume&amp;Int.rates-g'!D176</f>
        <v>1784578.7157035999</v>
      </c>
    </row>
    <row r="178" spans="1:12" ht="15">
      <c r="A178" s="217"/>
      <c r="B178" s="118" t="s">
        <v>4</v>
      </c>
      <c r="C178" s="11">
        <v>1885678.8078300008</v>
      </c>
      <c r="D178" s="13">
        <v>-70523.169650000098</v>
      </c>
      <c r="E178" s="5">
        <v>1814725.8034299999</v>
      </c>
      <c r="F178" s="7">
        <v>5154387.4434874505</v>
      </c>
      <c r="G178" s="79">
        <v>2537541.9376399973</v>
      </c>
      <c r="H178" s="7">
        <v>1269456.3332399998</v>
      </c>
      <c r="I178" s="81">
        <f>'[9]NC Dep.volume&amp;Int.rates-g'!C177</f>
        <v>278327.13653199992</v>
      </c>
      <c r="J178" s="110">
        <f>'[9]FC Dep.volume&amp;Int.rates-g'!C177</f>
        <v>614612.22570805333</v>
      </c>
      <c r="K178" s="81">
        <f>'[9]NC Dep.volume&amp;Int.rates-g'!D177</f>
        <v>267364.34029999998</v>
      </c>
      <c r="L178" s="110">
        <f>'[9]FC Dep.volume&amp;Int.rates-g'!D177</f>
        <v>1794264.4078589003</v>
      </c>
    </row>
    <row r="179" spans="1:12" ht="15">
      <c r="A179" s="217"/>
      <c r="B179" s="118" t="s">
        <v>5</v>
      </c>
      <c r="C179" s="11">
        <v>1996820.09036</v>
      </c>
      <c r="D179" s="13">
        <v>-145997.5104700001</v>
      </c>
      <c r="E179" s="5">
        <v>1850494.3262100001</v>
      </c>
      <c r="F179" s="7">
        <v>5750227.9037473239</v>
      </c>
      <c r="G179" s="79">
        <v>2612154.6918869452</v>
      </c>
      <c r="H179" s="7">
        <v>1315057.2548</v>
      </c>
      <c r="I179" s="81">
        <f>'[9]NC Dep.volume&amp;Int.rates-g'!C178</f>
        <v>292692.54641200008</v>
      </c>
      <c r="J179" s="110">
        <f>'[9]FC Dep.volume&amp;Int.rates-g'!C178</f>
        <v>649022.84958257223</v>
      </c>
      <c r="K179" s="81">
        <f>'[9]NC Dep.volume&amp;Int.rates-g'!D178</f>
        <v>319531.15036000003</v>
      </c>
      <c r="L179" s="110">
        <f>'[9]FC Dep.volume&amp;Int.rates-g'!D178</f>
        <v>1865512.9762986838</v>
      </c>
    </row>
    <row r="180" spans="1:12" ht="15">
      <c r="A180" s="217"/>
      <c r="B180" s="118" t="s">
        <v>6</v>
      </c>
      <c r="C180" s="11">
        <v>1999760.2269599994</v>
      </c>
      <c r="D180" s="13">
        <v>-127696.41039999996</v>
      </c>
      <c r="E180" s="5">
        <v>1871816.662</v>
      </c>
      <c r="F180" s="7">
        <v>5840047.2603192246</v>
      </c>
      <c r="G180" s="79">
        <v>2650542.9652600111</v>
      </c>
      <c r="H180" s="7">
        <v>1334414.6016499999</v>
      </c>
      <c r="I180" s="81">
        <f>'[9]NC Dep.volume&amp;Int.rates-g'!C179</f>
        <v>304007.70495000016</v>
      </c>
      <c r="J180" s="110">
        <f>'[9]FC Dep.volume&amp;Int.rates-g'!C179</f>
        <v>687169.26436173683</v>
      </c>
      <c r="K180" s="81">
        <f>'[9]NC Dep.volume&amp;Int.rates-g'!D179</f>
        <v>337546.42027999996</v>
      </c>
      <c r="L180" s="110">
        <f>'[9]FC Dep.volume&amp;Int.rates-g'!D179</f>
        <v>1967610.6386844842</v>
      </c>
    </row>
    <row r="181" spans="1:12" ht="15">
      <c r="A181" s="217"/>
      <c r="B181" s="118" t="s">
        <v>7</v>
      </c>
      <c r="C181" s="11">
        <v>2220808.5323699992</v>
      </c>
      <c r="D181" s="13">
        <v>-265964.13602000003</v>
      </c>
      <c r="E181" s="5">
        <v>1954729.0720000002</v>
      </c>
      <c r="F181" s="7">
        <v>5874149.1269585956</v>
      </c>
      <c r="G181" s="79">
        <v>2625140.8728968906</v>
      </c>
      <c r="H181" s="7">
        <v>1306716.8219000001</v>
      </c>
      <c r="I181" s="81">
        <f>'[9]NC Dep.volume&amp;Int.rates-g'!C180</f>
        <v>323975.57990199997</v>
      </c>
      <c r="J181" s="110">
        <f>'[9]FC Dep.volume&amp;Int.rates-g'!C180</f>
        <v>707067.87429667194</v>
      </c>
      <c r="K181" s="81">
        <f>'[9]NC Dep.volume&amp;Int.rates-g'!D180</f>
        <v>315899.63670999999</v>
      </c>
      <c r="L181" s="110">
        <f>'[9]FC Dep.volume&amp;Int.rates-g'!D180</f>
        <v>1957045.8330245859</v>
      </c>
    </row>
    <row r="182" spans="1:12" ht="15">
      <c r="A182" s="217"/>
      <c r="B182" s="118" t="s">
        <v>8</v>
      </c>
      <c r="C182" s="11">
        <v>2227506.6334199999</v>
      </c>
      <c r="D182" s="13">
        <v>-229109.53456999999</v>
      </c>
      <c r="E182" s="5">
        <v>1997836.7370000002</v>
      </c>
      <c r="F182" s="7">
        <v>5852007.984898366</v>
      </c>
      <c r="G182" s="79">
        <v>2696435.0822104607</v>
      </c>
      <c r="H182" s="7">
        <v>1302946.760514</v>
      </c>
      <c r="I182" s="81">
        <f>'[9]NC Dep.volume&amp;Int.rates-g'!C181</f>
        <v>308564.99687199999</v>
      </c>
      <c r="J182" s="110">
        <f>'[9]FC Dep.volume&amp;Int.rates-g'!C181</f>
        <v>719592.85381801205</v>
      </c>
      <c r="K182" s="81">
        <f>'[9]NC Dep.volume&amp;Int.rates-g'!D181</f>
        <v>344680.32854999998</v>
      </c>
      <c r="L182" s="110">
        <f>'[9]FC Dep.volume&amp;Int.rates-g'!D181</f>
        <v>1921336.3696496855</v>
      </c>
    </row>
    <row r="183" spans="1:12" ht="15">
      <c r="A183" s="217"/>
      <c r="B183" s="118" t="s">
        <v>9</v>
      </c>
      <c r="C183" s="11">
        <v>2425833.1957</v>
      </c>
      <c r="D183" s="13">
        <v>-450359.40679999988</v>
      </c>
      <c r="E183" s="5">
        <v>1975036.135</v>
      </c>
      <c r="F183" s="7">
        <v>5775636.5546756499</v>
      </c>
      <c r="G183" s="79">
        <v>2785505.4080400504</v>
      </c>
      <c r="H183" s="7">
        <v>1280023.0234900001</v>
      </c>
      <c r="I183" s="81">
        <f>'[9]NC Dep.volume&amp;Int.rates-g'!C182</f>
        <v>315306.87641199998</v>
      </c>
      <c r="J183" s="110">
        <f>'[9]FC Dep.volume&amp;Int.rates-g'!C182</f>
        <v>666480.27676722314</v>
      </c>
      <c r="K183" s="81">
        <f>'[9]NC Dep.volume&amp;Int.rates-g'!D182</f>
        <v>386751.58207000012</v>
      </c>
      <c r="L183" s="110">
        <f>'[9]FC Dep.volume&amp;Int.rates-g'!D182</f>
        <v>1920247.4269298417</v>
      </c>
    </row>
    <row r="184" spans="1:12" ht="15">
      <c r="A184" s="217"/>
      <c r="B184" s="120" t="s">
        <v>10</v>
      </c>
      <c r="C184" s="11">
        <v>2479229.9841701007</v>
      </c>
      <c r="D184" s="13">
        <v>-398088.33887500007</v>
      </c>
      <c r="E184" s="5">
        <v>2081128.7516433999</v>
      </c>
      <c r="F184" s="7">
        <v>6199008.8060651477</v>
      </c>
      <c r="G184" s="79">
        <v>2960253.6212846772</v>
      </c>
      <c r="H184" s="7">
        <v>1372988.7473299999</v>
      </c>
      <c r="I184" s="81">
        <f>'[9]NC Dep.volume&amp;Int.rates-g'!C183</f>
        <v>295439.54698200006</v>
      </c>
      <c r="J184" s="110">
        <f>'[9]FC Dep.volume&amp;Int.rates-g'!C183</f>
        <v>649834.51173565793</v>
      </c>
      <c r="K184" s="81">
        <f>'[9]NC Dep.volume&amp;Int.rates-g'!D183</f>
        <v>470765.57001000002</v>
      </c>
      <c r="L184" s="110">
        <f>'[9]FC Dep.volume&amp;Int.rates-g'!D183</f>
        <v>1984701.9680345708</v>
      </c>
    </row>
    <row r="185" spans="1:12" ht="15">
      <c r="A185" s="217">
        <v>2011</v>
      </c>
      <c r="B185" s="117" t="s">
        <v>37</v>
      </c>
      <c r="C185" s="11">
        <v>2781077.9630135996</v>
      </c>
      <c r="D185" s="13">
        <v>-554531.81696930004</v>
      </c>
      <c r="E185" s="5">
        <v>2226103.8323480999</v>
      </c>
      <c r="F185" s="7">
        <v>5970729.982503281</v>
      </c>
      <c r="G185" s="79">
        <v>2762738.5844046585</v>
      </c>
      <c r="H185" s="7">
        <v>1248359.5895199999</v>
      </c>
      <c r="I185" s="81">
        <f>'[9]NC Dep.volume&amp;Int.rates-g'!C184</f>
        <v>413104.68690200004</v>
      </c>
      <c r="J185" s="110">
        <f>'[9]FC Dep.volume&amp;Int.rates-g'!C184</f>
        <v>672162.64063248003</v>
      </c>
      <c r="K185" s="81">
        <f>'[9]NC Dep.volume&amp;Int.rates-g'!D184</f>
        <v>376529.97571999999</v>
      </c>
      <c r="L185" s="110">
        <f>'[9]FC Dep.volume&amp;Int.rates-g'!D184</f>
        <v>2129353.5569105996</v>
      </c>
    </row>
    <row r="186" spans="1:12" ht="15">
      <c r="A186" s="217"/>
      <c r="B186" s="118" t="s">
        <v>0</v>
      </c>
      <c r="C186" s="11">
        <v>2885531.79734</v>
      </c>
      <c r="D186" s="13">
        <v>-454999.22460999992</v>
      </c>
      <c r="E186" s="5">
        <v>2430168.1329999999</v>
      </c>
      <c r="F186" s="7">
        <v>5959087.969914468</v>
      </c>
      <c r="G186" s="79">
        <v>2781235.1768292929</v>
      </c>
      <c r="H186" s="7">
        <v>1224545.6709199999</v>
      </c>
      <c r="I186" s="81">
        <f>'[9]NC Dep.volume&amp;Int.rates-g'!C185</f>
        <v>382793.62332000001</v>
      </c>
      <c r="J186" s="110">
        <f>'[9]FC Dep.volume&amp;Int.rates-g'!C185</f>
        <v>687899.0146557109</v>
      </c>
      <c r="K186" s="81">
        <f>'[9]NC Dep.volume&amp;Int.rates-g'!D185</f>
        <v>440449.76734000002</v>
      </c>
      <c r="L186" s="110">
        <f>'[9]FC Dep.volume&amp;Int.rates-g'!D185</f>
        <v>2247321.0315598999</v>
      </c>
    </row>
    <row r="187" spans="1:12" ht="15">
      <c r="A187" s="217"/>
      <c r="B187" s="119" t="s">
        <v>1</v>
      </c>
      <c r="C187" s="11">
        <v>3133204.3094199998</v>
      </c>
      <c r="D187" s="13">
        <v>-821581.28388000012</v>
      </c>
      <c r="E187" s="5">
        <v>2311380.7820000001</v>
      </c>
      <c r="F187" s="7">
        <v>5899005.7041855445</v>
      </c>
      <c r="G187" s="79">
        <v>2731565.7932844968</v>
      </c>
      <c r="H187" s="7">
        <v>1183231.80562</v>
      </c>
      <c r="I187" s="81">
        <f>'[9]NC Dep.volume&amp;Int.rates-g'!C186</f>
        <v>430498.76741999999</v>
      </c>
      <c r="J187" s="110">
        <f>'[9]FC Dep.volume&amp;Int.rates-g'!C186</f>
        <v>788951.78846998815</v>
      </c>
      <c r="K187" s="81">
        <f>'[9]NC Dep.volume&amp;Int.rates-g'!D186</f>
        <v>382983.90694999998</v>
      </c>
      <c r="L187" s="110">
        <f>'[9]FC Dep.volume&amp;Int.rates-g'!D186</f>
        <v>2137564.6375858001</v>
      </c>
    </row>
    <row r="188" spans="1:12" ht="15">
      <c r="A188" s="217"/>
      <c r="B188" s="119" t="s">
        <v>2</v>
      </c>
      <c r="C188" s="11">
        <v>3177228.1224599998</v>
      </c>
      <c r="D188" s="13">
        <v>-670577.55675999995</v>
      </c>
      <c r="E188" s="5">
        <v>2505955.7749999999</v>
      </c>
      <c r="F188" s="7">
        <v>6062639.2726833988</v>
      </c>
      <c r="G188" s="79">
        <v>2999070.9449953465</v>
      </c>
      <c r="H188" s="7">
        <v>1213635.13157</v>
      </c>
      <c r="I188" s="81">
        <f>'[9]NC Dep.volume&amp;Int.rates-g'!C187</f>
        <v>409241.06405000004</v>
      </c>
      <c r="J188" s="110">
        <f>'[9]FC Dep.volume&amp;Int.rates-g'!C187</f>
        <v>798476.21129689203</v>
      </c>
      <c r="K188" s="81">
        <f>'[9]NC Dep.volume&amp;Int.rates-g'!D187</f>
        <v>400289.54621999996</v>
      </c>
      <c r="L188" s="110">
        <f>'[9]FC Dep.volume&amp;Int.rates-g'!D187</f>
        <v>2110494.3381078001</v>
      </c>
    </row>
    <row r="189" spans="1:12" ht="15">
      <c r="A189" s="217"/>
      <c r="B189" s="118" t="s">
        <v>3</v>
      </c>
      <c r="C189" s="11">
        <v>3091488.2219000012</v>
      </c>
      <c r="D189" s="13">
        <v>-658617.11511000001</v>
      </c>
      <c r="E189" s="5">
        <v>2432249.0819999999</v>
      </c>
      <c r="F189" s="7">
        <v>5995136.0203767838</v>
      </c>
      <c r="G189" s="79">
        <v>2901294.5721478439</v>
      </c>
      <c r="H189" s="7">
        <v>1217039.80091</v>
      </c>
      <c r="I189" s="81">
        <f>'[9]NC Dep.volume&amp;Int.rates-g'!C188</f>
        <v>478197.30429999996</v>
      </c>
      <c r="J189" s="110">
        <f>'[9]FC Dep.volume&amp;Int.rates-g'!C188</f>
        <v>805583.22185779596</v>
      </c>
      <c r="K189" s="81">
        <f>'[9]NC Dep.volume&amp;Int.rates-g'!D188</f>
        <v>390139.90837999998</v>
      </c>
      <c r="L189" s="110">
        <f>'[9]FC Dep.volume&amp;Int.rates-g'!D188</f>
        <v>2092748.0381818996</v>
      </c>
    </row>
    <row r="190" spans="1:12" ht="15">
      <c r="A190" s="217"/>
      <c r="B190" s="118" t="s">
        <v>4</v>
      </c>
      <c r="C190" s="11">
        <v>3121872.2478742995</v>
      </c>
      <c r="D190" s="13">
        <v>-672692.3500048999</v>
      </c>
      <c r="E190" s="5">
        <v>2448706.2027554996</v>
      </c>
      <c r="F190" s="7">
        <v>6164201.2293613208</v>
      </c>
      <c r="G190" s="79">
        <v>2939244.2055699714</v>
      </c>
      <c r="H190" s="7">
        <v>1248893.1595699999</v>
      </c>
      <c r="I190" s="81">
        <f>'[9]NC Dep.volume&amp;Int.rates-g'!C189</f>
        <v>458404.53329999995</v>
      </c>
      <c r="J190" s="110">
        <f>'[9]FC Dep.volume&amp;Int.rates-g'!C189</f>
        <v>819265.73409928614</v>
      </c>
      <c r="K190" s="81">
        <f>'[9]NC Dep.volume&amp;Int.rates-g'!D189</f>
        <v>446571.06967</v>
      </c>
      <c r="L190" s="110">
        <f>'[9]FC Dep.volume&amp;Int.rates-g'!D189</f>
        <v>2153388.5363717</v>
      </c>
    </row>
    <row r="191" spans="1:12" ht="15">
      <c r="A191" s="217"/>
      <c r="B191" s="118" t="s">
        <v>5</v>
      </c>
      <c r="C191" s="11">
        <v>3138935.0708000003</v>
      </c>
      <c r="D191" s="13">
        <v>-595351.26610000001</v>
      </c>
      <c r="E191" s="5">
        <v>2542648.0358200003</v>
      </c>
      <c r="F191" s="7">
        <v>6221284.9133822415</v>
      </c>
      <c r="G191" s="79">
        <v>3136504.2109512491</v>
      </c>
      <c r="H191" s="7">
        <v>1306297.68738</v>
      </c>
      <c r="I191" s="81">
        <f>'[9]NC Dep.volume&amp;Int.rates-g'!C190</f>
        <v>472689.41826000001</v>
      </c>
      <c r="J191" s="110">
        <f>'[9]FC Dep.volume&amp;Int.rates-g'!C190</f>
        <v>864010.9359043322</v>
      </c>
      <c r="K191" s="81">
        <f>'[9]NC Dep.volume&amp;Int.rates-g'!D190</f>
        <v>481551.50114999991</v>
      </c>
      <c r="L191" s="110">
        <f>'[9]FC Dep.volume&amp;Int.rates-g'!D190</f>
        <v>2273047.5685412996</v>
      </c>
    </row>
    <row r="192" spans="1:12" ht="15">
      <c r="A192" s="217"/>
      <c r="B192" s="118" t="s">
        <v>6</v>
      </c>
      <c r="C192" s="11">
        <v>3176460.9278165004</v>
      </c>
      <c r="D192" s="13">
        <v>-553932.69771440013</v>
      </c>
      <c r="E192" s="5">
        <v>2621687.5436777999</v>
      </c>
      <c r="F192" s="7">
        <v>6481689.3182465378</v>
      </c>
      <c r="G192" s="79">
        <v>3249717.3976246808</v>
      </c>
      <c r="H192" s="7">
        <v>1341026.44035</v>
      </c>
      <c r="I192" s="81">
        <f>'[9]NC Dep.volume&amp;Int.rates-g'!C191</f>
        <v>491790.09007000009</v>
      </c>
      <c r="J192" s="110">
        <f>'[9]FC Dep.volume&amp;Int.rates-g'!C191</f>
        <v>889277.7980596862</v>
      </c>
      <c r="K192" s="81">
        <f>'[9]NC Dep.volume&amp;Int.rates-g'!D191</f>
        <v>478937.45150999993</v>
      </c>
      <c r="L192" s="110">
        <f>'[9]FC Dep.volume&amp;Int.rates-g'!D191</f>
        <v>2255799.4350735</v>
      </c>
    </row>
    <row r="193" spans="1:12" ht="15">
      <c r="A193" s="217"/>
      <c r="B193" s="118" t="s">
        <v>7</v>
      </c>
      <c r="C193" s="11">
        <v>3144233.6437102994</v>
      </c>
      <c r="D193" s="13">
        <v>-547989.29970730003</v>
      </c>
      <c r="E193" s="5">
        <v>2595533.2609646004</v>
      </c>
      <c r="F193" s="7">
        <v>6558253.6313540637</v>
      </c>
      <c r="G193" s="79">
        <v>3225244.6776678246</v>
      </c>
      <c r="H193" s="7">
        <v>1343737.98569</v>
      </c>
      <c r="I193" s="81">
        <f>'[9]NC Dep.volume&amp;Int.rates-g'!C192</f>
        <v>484742.34819698409</v>
      </c>
      <c r="J193" s="110">
        <f>'[9]FC Dep.volume&amp;Int.rates-g'!C192</f>
        <v>861785.50380966184</v>
      </c>
      <c r="K193" s="81">
        <f>'[9]NC Dep.volume&amp;Int.rates-g'!D192</f>
        <v>527023.978</v>
      </c>
      <c r="L193" s="110">
        <f>'[9]FC Dep.volume&amp;Int.rates-g'!D192</f>
        <v>2288596.3834474003</v>
      </c>
    </row>
    <row r="194" spans="1:12" ht="15">
      <c r="A194" s="217"/>
      <c r="B194" s="118" t="s">
        <v>8</v>
      </c>
      <c r="C194" s="11">
        <v>3294095.0240984992</v>
      </c>
      <c r="D194" s="13">
        <v>-628353.61525360006</v>
      </c>
      <c r="E194" s="5">
        <v>2664580.7782609998</v>
      </c>
      <c r="F194" s="7">
        <v>6550014.3615648216</v>
      </c>
      <c r="G194" s="79">
        <v>3340316.1593972398</v>
      </c>
      <c r="H194" s="7">
        <v>1344430.99578</v>
      </c>
      <c r="I194" s="81">
        <f>'[9]NC Dep.volume&amp;Int.rates-g'!C193</f>
        <v>455830.40248960006</v>
      </c>
      <c r="J194" s="110">
        <f>'[9]FC Dep.volume&amp;Int.rates-g'!C193</f>
        <v>893533.60822691105</v>
      </c>
      <c r="K194" s="81">
        <f>'[9]NC Dep.volume&amp;Int.rates-g'!D193</f>
        <v>517138.92261999997</v>
      </c>
      <c r="L194" s="110">
        <f>'[9]FC Dep.volume&amp;Int.rates-g'!D193</f>
        <v>2387586.1470830003</v>
      </c>
    </row>
    <row r="195" spans="1:12" ht="15">
      <c r="A195" s="217"/>
      <c r="B195" s="118" t="s">
        <v>9</v>
      </c>
      <c r="C195" s="11">
        <v>3200767.0479710004</v>
      </c>
      <c r="D195" s="13">
        <v>-633185.7861444999</v>
      </c>
      <c r="E195" s="5">
        <v>2566552.1143900007</v>
      </c>
      <c r="F195" s="7">
        <v>6352920.6520226747</v>
      </c>
      <c r="G195" s="79">
        <v>3273674.561600877</v>
      </c>
      <c r="H195" s="7">
        <v>1308117.9044400002</v>
      </c>
      <c r="I195" s="81">
        <f>'[9]NC Dep.volume&amp;Int.rates-g'!C194</f>
        <v>492380.63190960005</v>
      </c>
      <c r="J195" s="110">
        <f>'[9]FC Dep.volume&amp;Int.rates-g'!C194</f>
        <v>812648.96317421435</v>
      </c>
      <c r="K195" s="81">
        <f>'[9]NC Dep.volume&amp;Int.rates-g'!D194</f>
        <v>524964.59609999997</v>
      </c>
      <c r="L195" s="110">
        <f>'[9]FC Dep.volume&amp;Int.rates-g'!D194</f>
        <v>2421272.3499523997</v>
      </c>
    </row>
    <row r="196" spans="1:12" ht="15">
      <c r="A196" s="217"/>
      <c r="B196" s="120" t="s">
        <v>10</v>
      </c>
      <c r="C196" s="11">
        <v>3359086.7777121002</v>
      </c>
      <c r="D196" s="13">
        <v>-458012.56229230011</v>
      </c>
      <c r="E196" s="5">
        <v>2901038.8281199001</v>
      </c>
      <c r="F196" s="7">
        <v>7097777.2731738715</v>
      </c>
      <c r="G196" s="79">
        <v>3783179.5329991002</v>
      </c>
      <c r="H196" s="7">
        <v>1438991.6573999999</v>
      </c>
      <c r="I196" s="81">
        <f>'[9]NC Dep.volume&amp;Int.rates-g'!C195</f>
        <v>473729.81083039893</v>
      </c>
      <c r="J196" s="110">
        <f>'[9]FC Dep.volume&amp;Int.rates-g'!C195</f>
        <v>800064.79368445312</v>
      </c>
      <c r="K196" s="81">
        <f>'[9]NC Dep.volume&amp;Int.rates-g'!D195</f>
        <v>545902.63647999987</v>
      </c>
      <c r="L196" s="110">
        <f>'[9]FC Dep.volume&amp;Int.rates-g'!D195</f>
        <v>2385923.3099220004</v>
      </c>
    </row>
    <row r="197" spans="1:12" ht="15">
      <c r="A197" s="217">
        <v>2012</v>
      </c>
      <c r="B197" s="117" t="s">
        <v>37</v>
      </c>
      <c r="C197" s="11">
        <v>3389198.8511863002</v>
      </c>
      <c r="D197" s="13">
        <v>-608319.66540019982</v>
      </c>
      <c r="E197" s="8">
        <v>2780440.8487457</v>
      </c>
      <c r="F197" s="7">
        <v>6808396.1747730467</v>
      </c>
      <c r="G197" s="79">
        <v>3646713.0078493138</v>
      </c>
      <c r="H197" s="7">
        <v>1308175.6687299998</v>
      </c>
      <c r="I197" s="81">
        <f>'[9]NC Dep.volume&amp;Int.rates-g'!C196</f>
        <v>569781.11243679991</v>
      </c>
      <c r="J197" s="110">
        <f>'[9]FC Dep.volume&amp;Int.rates-g'!C196</f>
        <v>815478.89071426308</v>
      </c>
      <c r="K197" s="81">
        <f>'[9]NC Dep.volume&amp;Int.rates-g'!D196</f>
        <v>590917.61572320003</v>
      </c>
      <c r="L197" s="110">
        <f>'[9]FC Dep.volume&amp;Int.rates-g'!D196</f>
        <v>2630062.0215200996</v>
      </c>
    </row>
    <row r="198" spans="1:12" ht="15">
      <c r="A198" s="217"/>
      <c r="B198" s="118" t="s">
        <v>0</v>
      </c>
      <c r="C198" s="11">
        <v>3406726.2446333012</v>
      </c>
      <c r="D198" s="13">
        <v>-586429.62452259962</v>
      </c>
      <c r="E198" s="8">
        <v>2819931.0931944</v>
      </c>
      <c r="F198" s="7">
        <v>6918705.5919024255</v>
      </c>
      <c r="G198" s="79">
        <v>3711575.9170710682</v>
      </c>
      <c r="H198" s="7">
        <v>1285343.0025900002</v>
      </c>
      <c r="I198" s="81">
        <f>'[9]NC Dep.volume&amp;Int.rates-g'!C197</f>
        <v>527820.93513060012</v>
      </c>
      <c r="J198" s="110">
        <f>'[9]FC Dep.volume&amp;Int.rates-g'!C197</f>
        <v>829325.37899833976</v>
      </c>
      <c r="K198" s="81">
        <f>'[9]NC Dep.volume&amp;Int.rates-g'!D197</f>
        <v>573278.21803900006</v>
      </c>
      <c r="L198" s="110">
        <f>'[9]FC Dep.volume&amp;Int.rates-g'!D197</f>
        <v>2658015.3881265</v>
      </c>
    </row>
    <row r="199" spans="1:12" ht="15">
      <c r="A199" s="217"/>
      <c r="B199" s="119" t="s">
        <v>1</v>
      </c>
      <c r="C199" s="11">
        <v>3393581.0014933003</v>
      </c>
      <c r="D199" s="13">
        <v>-750949.30967099988</v>
      </c>
      <c r="E199" s="8">
        <v>2642386.8124606996</v>
      </c>
      <c r="F199" s="7">
        <v>6831744.2335809469</v>
      </c>
      <c r="G199" s="79">
        <v>3560995.9279275546</v>
      </c>
      <c r="H199" s="7">
        <v>1276827.3394300002</v>
      </c>
      <c r="I199" s="81">
        <f>'[9]NC Dep.volume&amp;Int.rates-g'!C198</f>
        <v>498581.40865759994</v>
      </c>
      <c r="J199" s="110">
        <f>'[9]FC Dep.volume&amp;Int.rates-g'!C198</f>
        <v>835749.84133295016</v>
      </c>
      <c r="K199" s="81">
        <f>'[9]NC Dep.volume&amp;Int.rates-g'!D198</f>
        <v>584350.56583199999</v>
      </c>
      <c r="L199" s="110">
        <f>'[9]FC Dep.volume&amp;Int.rates-g'!D198</f>
        <v>2703606.3337917998</v>
      </c>
    </row>
    <row r="200" spans="1:12" ht="15">
      <c r="A200" s="217"/>
      <c r="B200" s="119" t="s">
        <v>2</v>
      </c>
      <c r="C200" s="11">
        <v>3300259.3380968994</v>
      </c>
      <c r="D200" s="13">
        <v>-608706.63634200045</v>
      </c>
      <c r="E200" s="8">
        <v>2691389.7621721001</v>
      </c>
      <c r="F200" s="7">
        <v>6785908.9653062019</v>
      </c>
      <c r="G200" s="79">
        <v>3694522.6724038282</v>
      </c>
      <c r="H200" s="7">
        <v>1273870.4498100001</v>
      </c>
      <c r="I200" s="81">
        <f>'[9]NC Dep.volume&amp;Int.rates-g'!C199</f>
        <v>483301.16899760009</v>
      </c>
      <c r="J200" s="110">
        <f>'[9]FC Dep.volume&amp;Int.rates-g'!C199</f>
        <v>900410.68691233918</v>
      </c>
      <c r="K200" s="81">
        <f>'[9]NC Dep.volume&amp;Int.rates-g'!D199</f>
        <v>575376.32077199989</v>
      </c>
      <c r="L200" s="110">
        <f>'[9]FC Dep.volume&amp;Int.rates-g'!D199</f>
        <v>2728419.2214408992</v>
      </c>
    </row>
    <row r="201" spans="1:12" ht="15">
      <c r="A201" s="217"/>
      <c r="B201" s="118" t="s">
        <v>3</v>
      </c>
      <c r="C201" s="11">
        <v>3323682.824118101</v>
      </c>
      <c r="D201" s="13">
        <v>-652071.81820359989</v>
      </c>
      <c r="E201" s="8">
        <v>2671575.2725877999</v>
      </c>
      <c r="F201" s="7">
        <v>7194518.7933957726</v>
      </c>
      <c r="G201" s="79">
        <v>3637588.4589394238</v>
      </c>
      <c r="H201" s="7">
        <v>1277897.9779700001</v>
      </c>
      <c r="I201" s="81">
        <f>'[9]NC Dep.volume&amp;Int.rates-g'!C200</f>
        <v>505773.32865630067</v>
      </c>
      <c r="J201" s="110">
        <f>'[9]FC Dep.volume&amp;Int.rates-g'!C200</f>
        <v>925749.49880570371</v>
      </c>
      <c r="K201" s="81">
        <f>'[9]NC Dep.volume&amp;Int.rates-g'!D200</f>
        <v>557567.99901499995</v>
      </c>
      <c r="L201" s="110">
        <f>'[9]FC Dep.volume&amp;Int.rates-g'!D200</f>
        <v>2555928.0046138996</v>
      </c>
    </row>
    <row r="202" spans="1:12" ht="15">
      <c r="A202" s="217"/>
      <c r="B202" s="118" t="s">
        <v>4</v>
      </c>
      <c r="C202" s="11">
        <v>3428225.7460397994</v>
      </c>
      <c r="D202" s="13">
        <v>-652437.71573759988</v>
      </c>
      <c r="E202" s="8">
        <v>2775361.6323581999</v>
      </c>
      <c r="F202" s="7">
        <v>7242926.552706413</v>
      </c>
      <c r="G202" s="79">
        <v>3686239.5311026932</v>
      </c>
      <c r="H202" s="7">
        <v>1344032.85137</v>
      </c>
      <c r="I202" s="81">
        <f>'[9]NC Dep.volume&amp;Int.rates-g'!C201</f>
        <v>529626.6512945001</v>
      </c>
      <c r="J202" s="110">
        <f>'[9]FC Dep.volume&amp;Int.rates-g'!C201</f>
        <v>920385.93644472421</v>
      </c>
      <c r="K202" s="81">
        <f>'[9]NC Dep.volume&amp;Int.rates-g'!D201</f>
        <v>582671.97402509989</v>
      </c>
      <c r="L202" s="110">
        <f>'[9]FC Dep.volume&amp;Int.rates-g'!D201</f>
        <v>2815044.5978259007</v>
      </c>
    </row>
    <row r="203" spans="1:12" ht="15">
      <c r="A203" s="217"/>
      <c r="B203" s="118" t="s">
        <v>5</v>
      </c>
      <c r="C203" s="11">
        <v>3516559.8043223</v>
      </c>
      <c r="D203" s="13">
        <v>-578234.63344790007</v>
      </c>
      <c r="E203" s="8">
        <v>2937987.9755302998</v>
      </c>
      <c r="F203" s="7">
        <v>7867540.3743823115</v>
      </c>
      <c r="G203" s="79">
        <v>3921188.1806084528</v>
      </c>
      <c r="H203" s="7">
        <v>1422108.4092500003</v>
      </c>
      <c r="I203" s="81">
        <f>'[9]NC Dep.volume&amp;Int.rates-g'!C202</f>
        <v>532279.1759248001</v>
      </c>
      <c r="J203" s="110">
        <f>'[9]FC Dep.volume&amp;Int.rates-g'!C202</f>
        <v>995476.20776771801</v>
      </c>
      <c r="K203" s="81">
        <f>'[9]NC Dep.volume&amp;Int.rates-g'!D202</f>
        <v>634957.71414309996</v>
      </c>
      <c r="L203" s="110">
        <f>'[9]FC Dep.volume&amp;Int.rates-g'!D202</f>
        <v>2911286.3011330003</v>
      </c>
    </row>
    <row r="204" spans="1:12" ht="15">
      <c r="A204" s="217"/>
      <c r="B204" s="118" t="s">
        <v>6</v>
      </c>
      <c r="C204" s="11">
        <v>3741154.1948027997</v>
      </c>
      <c r="D204" s="13">
        <v>-633334.68666450004</v>
      </c>
      <c r="E204" s="8">
        <v>3107541.5861199</v>
      </c>
      <c r="F204" s="7">
        <v>7971705.4871144136</v>
      </c>
      <c r="G204" s="79">
        <v>4019734.8346022861</v>
      </c>
      <c r="H204" s="7">
        <v>1534746.68814</v>
      </c>
      <c r="I204" s="81">
        <f>'[9]NC Dep.volume&amp;Int.rates-g'!C203</f>
        <v>521012.36239330005</v>
      </c>
      <c r="J204" s="110">
        <f>'[9]FC Dep.volume&amp;Int.rates-g'!C203</f>
        <v>961435.4489314236</v>
      </c>
      <c r="K204" s="81">
        <f>'[9]NC Dep.volume&amp;Int.rates-g'!D203</f>
        <v>576188.23517629993</v>
      </c>
      <c r="L204" s="110">
        <f>'[9]FC Dep.volume&amp;Int.rates-g'!D203</f>
        <v>3143764.9123484995</v>
      </c>
    </row>
    <row r="205" spans="1:12" ht="15">
      <c r="A205" s="217"/>
      <c r="B205" s="118" t="s">
        <v>7</v>
      </c>
      <c r="C205" s="11">
        <v>3767341.5326899993</v>
      </c>
      <c r="D205" s="13">
        <v>-481639.91027000017</v>
      </c>
      <c r="E205" s="8">
        <v>3285540.1233200002</v>
      </c>
      <c r="F205" s="7">
        <v>7789118.8524524653</v>
      </c>
      <c r="G205" s="79">
        <v>4050884.6427657325</v>
      </c>
      <c r="H205" s="7">
        <v>1633344.9772700001</v>
      </c>
      <c r="I205" s="81">
        <f>'[9]NC Dep.volume&amp;Int.rates-g'!C204</f>
        <v>556416.60334859986</v>
      </c>
      <c r="J205" s="110">
        <f>'[9]FC Dep.volume&amp;Int.rates-g'!C204</f>
        <v>986012.69566874579</v>
      </c>
      <c r="K205" s="81">
        <f>'[9]NC Dep.volume&amp;Int.rates-g'!D204</f>
        <v>640963.63522100006</v>
      </c>
      <c r="L205" s="110">
        <f>'[9]FC Dep.volume&amp;Int.rates-g'!D204</f>
        <v>3231175.6451273998</v>
      </c>
    </row>
    <row r="206" spans="1:12" ht="15">
      <c r="A206" s="217"/>
      <c r="B206" s="118" t="s">
        <v>8</v>
      </c>
      <c r="C206" s="11">
        <v>3668808.4358493988</v>
      </c>
      <c r="D206" s="13">
        <v>-573361.91470139986</v>
      </c>
      <c r="E206" s="8">
        <v>3094823.1397734997</v>
      </c>
      <c r="F206" s="7">
        <v>7732668.5134521639</v>
      </c>
      <c r="G206" s="79">
        <v>3918457.2441609581</v>
      </c>
      <c r="H206" s="7">
        <v>1555432.7327999999</v>
      </c>
      <c r="I206" s="81">
        <f>'[9]NC Dep.volume&amp;Int.rates-g'!C205</f>
        <v>563979.17249860009</v>
      </c>
      <c r="J206" s="110">
        <f>'[9]FC Dep.volume&amp;Int.rates-g'!C205</f>
        <v>939626.91958033585</v>
      </c>
      <c r="K206" s="81">
        <f>'[9]NC Dep.volume&amp;Int.rates-g'!D205</f>
        <v>589135.75075100013</v>
      </c>
      <c r="L206" s="110">
        <f>'[9]FC Dep.volume&amp;Int.rates-g'!D205</f>
        <v>3180188.6474595</v>
      </c>
    </row>
    <row r="207" spans="1:12" ht="15">
      <c r="A207" s="217"/>
      <c r="B207" s="118" t="s">
        <v>9</v>
      </c>
      <c r="C207" s="11">
        <v>3652409.6000032998</v>
      </c>
      <c r="D207" s="13">
        <v>-714693.61459509982</v>
      </c>
      <c r="E207" s="8">
        <v>2937213.4586896999</v>
      </c>
      <c r="F207" s="7">
        <v>7648449.5473764557</v>
      </c>
      <c r="G207" s="79">
        <v>3802499.1135356999</v>
      </c>
      <c r="H207" s="7">
        <v>1498178.5178</v>
      </c>
      <c r="I207" s="81">
        <f>'[9]NC Dep.volume&amp;Int.rates-g'!C206</f>
        <v>536040.00397160009</v>
      </c>
      <c r="J207" s="110">
        <f>'[9]FC Dep.volume&amp;Int.rates-g'!C206</f>
        <v>970305.02864453907</v>
      </c>
      <c r="K207" s="81">
        <f>'[9]NC Dep.volume&amp;Int.rates-g'!D206</f>
        <v>577741.69208800001</v>
      </c>
      <c r="L207" s="110">
        <f>'[9]FC Dep.volume&amp;Int.rates-g'!D206</f>
        <v>3230622.2222176995</v>
      </c>
    </row>
    <row r="208" spans="1:12" ht="15">
      <c r="A208" s="217"/>
      <c r="B208" s="120" t="s">
        <v>10</v>
      </c>
      <c r="C208" s="11">
        <v>3802708.5911408002</v>
      </c>
      <c r="D208" s="13">
        <v>-547392.69137990021</v>
      </c>
      <c r="E208" s="8">
        <v>3255313.6593824001</v>
      </c>
      <c r="F208" s="7">
        <v>7903738.9713906907</v>
      </c>
      <c r="G208" s="79">
        <v>4069161.6825747038</v>
      </c>
      <c r="H208" s="7">
        <v>1550027.9332099999</v>
      </c>
      <c r="I208" s="81">
        <f>'[9]NC Dep.volume&amp;Int.rates-g'!C207</f>
        <v>531639.02852859988</v>
      </c>
      <c r="J208" s="110">
        <f>'[9]FC Dep.volume&amp;Int.rates-g'!C207</f>
        <v>981138.71416201303</v>
      </c>
      <c r="K208" s="81">
        <f>'[9]NC Dep.volume&amp;Int.rates-g'!D207</f>
        <v>573723.88743100001</v>
      </c>
      <c r="L208" s="110">
        <f>'[9]FC Dep.volume&amp;Int.rates-g'!D207</f>
        <v>3258867.8176763002</v>
      </c>
    </row>
    <row r="209" spans="1:13" ht="15">
      <c r="A209" s="217">
        <v>2013</v>
      </c>
      <c r="B209" s="117" t="s">
        <v>37</v>
      </c>
      <c r="C209" s="11">
        <v>3884062.2715654005</v>
      </c>
      <c r="D209" s="13">
        <v>-834198.64334919991</v>
      </c>
      <c r="E209" s="8">
        <v>3047796.1871765</v>
      </c>
      <c r="F209" s="7">
        <v>7771222.6995059103</v>
      </c>
      <c r="G209" s="79">
        <v>3930310.4281999469</v>
      </c>
      <c r="H209" s="7">
        <v>1428276.9963</v>
      </c>
      <c r="I209" s="81">
        <f>'[9]NC Dep.volume&amp;Int.rates-g'!C208</f>
        <v>617190.82842459995</v>
      </c>
      <c r="J209" s="110">
        <f>'[9]FC Dep.volume&amp;Int.rates-g'!C208</f>
        <v>995805</v>
      </c>
      <c r="K209" s="81">
        <f>'[9]NC Dep.volume&amp;Int.rates-g'!D208</f>
        <v>649697.20715500007</v>
      </c>
      <c r="L209" s="110">
        <f>'[9]FC Dep.volume&amp;Int.rates-g'!D208</f>
        <v>3399984.3405973003</v>
      </c>
    </row>
    <row r="210" spans="1:13" ht="15">
      <c r="A210" s="217"/>
      <c r="B210" s="118" t="s">
        <v>0</v>
      </c>
      <c r="C210" s="11">
        <v>3962030.1788563002</v>
      </c>
      <c r="D210" s="13">
        <v>-813790.36232409987</v>
      </c>
      <c r="E210" s="8">
        <v>3146225.8128847997</v>
      </c>
      <c r="F210" s="7">
        <v>7912345.9560092147</v>
      </c>
      <c r="G210" s="79">
        <v>4016194.7141308696</v>
      </c>
      <c r="H210" s="7">
        <v>1429621.0530699999</v>
      </c>
      <c r="I210" s="81">
        <f>'[9]NC Dep.volume&amp;Int.rates-g'!C209</f>
        <v>570638.43998459994</v>
      </c>
      <c r="J210" s="110">
        <f>'[9]FC Dep.volume&amp;Int.rates-g'!C209</f>
        <v>1008618.5386895043</v>
      </c>
      <c r="K210" s="81">
        <f>'[9]NC Dep.volume&amp;Int.rates-g'!D209</f>
        <v>689593.62415499997</v>
      </c>
      <c r="L210" s="110">
        <f>'[9]FC Dep.volume&amp;Int.rates-g'!D209</f>
        <v>3342187.3357286993</v>
      </c>
    </row>
    <row r="211" spans="1:13" ht="15">
      <c r="A211" s="217"/>
      <c r="B211" s="119" t="s">
        <v>1</v>
      </c>
      <c r="C211" s="11">
        <v>4058534.8176989998</v>
      </c>
      <c r="D211" s="13">
        <v>-1084596.0182157001</v>
      </c>
      <c r="E211" s="8">
        <v>2972028.9867248004</v>
      </c>
      <c r="F211" s="7">
        <v>7959105.6874937275</v>
      </c>
      <c r="G211" s="79">
        <v>3974853.9694832689</v>
      </c>
      <c r="H211" s="7">
        <v>1417119.2358400002</v>
      </c>
      <c r="I211" s="81">
        <f>'[9]NC Dep.volume&amp;Int.rates-g'!C210</f>
        <v>601545.7351745998</v>
      </c>
      <c r="J211" s="110">
        <f>'[9]FC Dep.volume&amp;Int.rates-g'!C210</f>
        <v>1034479.2746554788</v>
      </c>
      <c r="K211" s="81">
        <f>'[9]NC Dep.volume&amp;Int.rates-g'!D210</f>
        <v>727258.69753500016</v>
      </c>
      <c r="L211" s="110">
        <f>'[9]FC Dep.volume&amp;Int.rates-g'!D210</f>
        <v>3362852.6528277267</v>
      </c>
    </row>
    <row r="212" spans="1:13" ht="15">
      <c r="A212" s="217"/>
      <c r="B212" s="119" t="s">
        <v>2</v>
      </c>
      <c r="C212" s="11">
        <v>4088365.2288960996</v>
      </c>
      <c r="D212" s="13">
        <v>-866431.33202600002</v>
      </c>
      <c r="E212" s="8">
        <v>3220089.3710210002</v>
      </c>
      <c r="F212" s="7">
        <v>8103469.2756653922</v>
      </c>
      <c r="G212" s="79">
        <v>4132672.0748097342</v>
      </c>
      <c r="H212" s="7">
        <v>1437181.0119399996</v>
      </c>
      <c r="I212" s="81">
        <f>'[9]NC Dep.volume&amp;Int.rates-g'!C211</f>
        <v>614895.96895959997</v>
      </c>
      <c r="J212" s="110">
        <f>'[9]FC Dep.volume&amp;Int.rates-g'!C211</f>
        <v>1060379.2903795014</v>
      </c>
      <c r="K212" s="81">
        <f>'[9]NC Dep.volume&amp;Int.rates-g'!D211</f>
        <v>711853.36635000003</v>
      </c>
      <c r="L212" s="110">
        <f>'[9]FC Dep.volume&amp;Int.rates-g'!D211</f>
        <v>3334411.1302475613</v>
      </c>
    </row>
    <row r="213" spans="1:13" ht="15">
      <c r="A213" s="217"/>
      <c r="B213" s="118" t="s">
        <v>3</v>
      </c>
      <c r="C213" s="11">
        <v>4188081.8199187014</v>
      </c>
      <c r="D213" s="13">
        <v>-1056903.9132267002</v>
      </c>
      <c r="E213" s="8">
        <v>3129434.8010865003</v>
      </c>
      <c r="F213" s="7">
        <v>8130730.824450437</v>
      </c>
      <c r="G213" s="79">
        <v>4145491.5324890618</v>
      </c>
      <c r="H213" s="7">
        <v>1440725.8781000001</v>
      </c>
      <c r="I213" s="81">
        <f>'[9]NC Dep.volume&amp;Int.rates-g'!C212</f>
        <v>659832.70666459971</v>
      </c>
      <c r="J213" s="110">
        <f>'[9]FC Dep.volume&amp;Int.rates-g'!C212</f>
        <v>1076901.5881312911</v>
      </c>
      <c r="K213" s="81">
        <f>'[9]NC Dep.volume&amp;Int.rates-g'!D212</f>
        <v>755708.3679350001</v>
      </c>
      <c r="L213" s="110">
        <f>'[9]FC Dep.volume&amp;Int.rates-g'!D212</f>
        <v>3296343.5097470004</v>
      </c>
    </row>
    <row r="214" spans="1:13" ht="15">
      <c r="A214" s="217"/>
      <c r="B214" s="118" t="s">
        <v>4</v>
      </c>
      <c r="C214" s="11">
        <v>4217591.2856141999</v>
      </c>
      <c r="D214" s="13">
        <v>-1031741.8853919999</v>
      </c>
      <c r="E214" s="8">
        <v>3184262.2756686001</v>
      </c>
      <c r="F214" s="7">
        <v>8354699.1489352733</v>
      </c>
      <c r="G214" s="79">
        <v>4349610.9435525881</v>
      </c>
      <c r="H214" s="7">
        <v>1489095.9446800002</v>
      </c>
      <c r="I214" s="81">
        <f>'[9]NC Dep.volume&amp;Int.rates-g'!C213</f>
        <v>616127.09033460007</v>
      </c>
      <c r="J214" s="110">
        <f>'[9]FC Dep.volume&amp;Int.rates-g'!C213</f>
        <v>1108835.6192658274</v>
      </c>
      <c r="K214" s="81">
        <f>'[9]NC Dep.volume&amp;Int.rates-g'!D213</f>
        <v>790547.06759500015</v>
      </c>
      <c r="L214" s="110">
        <f>'[9]FC Dep.volume&amp;Int.rates-g'!D213</f>
        <v>3243938.3242029222</v>
      </c>
    </row>
    <row r="215" spans="1:13" ht="15">
      <c r="A215" s="217"/>
      <c r="B215" s="118" t="s">
        <v>5</v>
      </c>
      <c r="C215" s="11">
        <v>4335483.9432742</v>
      </c>
      <c r="D215" s="13">
        <v>-1031928.6821894</v>
      </c>
      <c r="E215" s="8">
        <v>3302037.3661457999</v>
      </c>
      <c r="F215" s="7">
        <v>8553410.2955998294</v>
      </c>
      <c r="G215" s="79">
        <v>4417696.1689369567</v>
      </c>
      <c r="H215" s="7">
        <v>1553207.2829</v>
      </c>
      <c r="I215" s="81">
        <f>'[9]NC Dep.volume&amp;Int.rates-g'!C214</f>
        <v>674289.27103159972</v>
      </c>
      <c r="J215" s="110">
        <f>'[9]FC Dep.volume&amp;Int.rates-g'!C214</f>
        <v>1146088.9638538393</v>
      </c>
      <c r="K215" s="81">
        <f>'[9]NC Dep.volume&amp;Int.rates-g'!D214</f>
        <v>841738.42825248744</v>
      </c>
      <c r="L215" s="110">
        <f>'[9]FC Dep.volume&amp;Int.rates-g'!D214</f>
        <v>3359924.2953369319</v>
      </c>
    </row>
    <row r="216" spans="1:13" ht="15">
      <c r="A216" s="217"/>
      <c r="B216" s="118" t="s">
        <v>6</v>
      </c>
      <c r="C216" s="11">
        <v>4433151.2188912006</v>
      </c>
      <c r="D216" s="13">
        <v>-944033.64848359977</v>
      </c>
      <c r="E216" s="8">
        <v>3487678.6963077001</v>
      </c>
      <c r="F216" s="7">
        <v>8826582.1764500514</v>
      </c>
      <c r="G216" s="79">
        <v>4677794.9059657427</v>
      </c>
      <c r="H216" s="7">
        <v>1627059.09619</v>
      </c>
      <c r="I216" s="81">
        <f>'[9]NC Dep.volume&amp;Int.rates-g'!C215</f>
        <v>608565.70437659987</v>
      </c>
      <c r="J216" s="110">
        <f>'[9]FC Dep.volume&amp;Int.rates-g'!C215</f>
        <v>1163797.6148186934</v>
      </c>
      <c r="K216" s="81">
        <f>'[9]NC Dep.volume&amp;Int.rates-g'!D215</f>
        <v>936323.62375300017</v>
      </c>
      <c r="L216" s="110">
        <f>'[9]FC Dep.volume&amp;Int.rates-g'!D215</f>
        <v>3343058.0667339657</v>
      </c>
    </row>
    <row r="217" spans="1:13" ht="15">
      <c r="A217" s="217"/>
      <c r="B217" s="118" t="s">
        <v>7</v>
      </c>
      <c r="C217" s="11">
        <v>4506718.0123910001</v>
      </c>
      <c r="D217" s="13">
        <v>-849907.67136090028</v>
      </c>
      <c r="E217" s="8">
        <v>3655478.7689541001</v>
      </c>
      <c r="F217" s="7">
        <v>8953801.4767218512</v>
      </c>
      <c r="G217" s="79">
        <v>4792587.2104387796</v>
      </c>
      <c r="H217" s="7">
        <v>1698863.5069899999</v>
      </c>
      <c r="I217" s="81">
        <f>'[9]NC Dep.volume&amp;Int.rates-g'!C216</f>
        <v>654412.62901759986</v>
      </c>
      <c r="J217" s="110">
        <f>'[9]FC Dep.volume&amp;Int.rates-g'!C216</f>
        <v>1183829.2583928616</v>
      </c>
      <c r="K217" s="81">
        <f>'[9]NC Dep.volume&amp;Int.rates-g'!D216</f>
        <v>955658.1562020001</v>
      </c>
      <c r="L217" s="110">
        <f>'[9]FC Dep.volume&amp;Int.rates-g'!D216</f>
        <v>3339753.5685477983</v>
      </c>
    </row>
    <row r="218" spans="1:13" ht="15">
      <c r="A218" s="217"/>
      <c r="B218" s="118" t="s">
        <v>8</v>
      </c>
      <c r="C218" s="11">
        <v>4587429.8853094997</v>
      </c>
      <c r="D218" s="13">
        <v>-922900.16384189995</v>
      </c>
      <c r="E218" s="8">
        <v>3663277.5369928004</v>
      </c>
      <c r="F218" s="7">
        <v>9188613.3322149608</v>
      </c>
      <c r="G218" s="79">
        <v>5012781.8328756224</v>
      </c>
      <c r="H218" s="7">
        <v>1762090.6811300002</v>
      </c>
      <c r="I218" s="81">
        <f>'[9]NC Dep.volume&amp;Int.rates-g'!C217</f>
        <v>634163.21875099989</v>
      </c>
      <c r="J218" s="110">
        <f>'[9]FC Dep.volume&amp;Int.rates-g'!C217</f>
        <v>1205915.5020293579</v>
      </c>
      <c r="K218" s="81">
        <f>'[9]NC Dep.volume&amp;Int.rates-g'!D217</f>
        <v>969376.93601900013</v>
      </c>
      <c r="L218" s="110">
        <f>'[9]FC Dep.volume&amp;Int.rates-g'!D217</f>
        <v>3315273.996259443</v>
      </c>
    </row>
    <row r="219" spans="1:13" ht="15">
      <c r="A219" s="217"/>
      <c r="B219" s="118" t="s">
        <v>9</v>
      </c>
      <c r="C219" s="11">
        <v>4514279.4809881998</v>
      </c>
      <c r="D219" s="13">
        <v>-775895.10842549999</v>
      </c>
      <c r="E219" s="8">
        <v>3737236.2604785003</v>
      </c>
      <c r="F219" s="7">
        <v>9339568.0787107181</v>
      </c>
      <c r="G219" s="79">
        <v>5067893.9441976333</v>
      </c>
      <c r="H219" s="7">
        <v>1757891.1233099999</v>
      </c>
      <c r="I219" s="81">
        <f>'[9]NC Dep.volume&amp;Int.rates-g'!C218</f>
        <v>649179.23585499974</v>
      </c>
      <c r="J219" s="110">
        <f>'[9]FC Dep.volume&amp;Int.rates-g'!C218</f>
        <v>1137784.8317889329</v>
      </c>
      <c r="K219" s="81">
        <f>'[9]NC Dep.volume&amp;Int.rates-g'!D218</f>
        <v>1021604.1343049998</v>
      </c>
      <c r="L219" s="110">
        <f>'[9]FC Dep.volume&amp;Int.rates-g'!D218</f>
        <v>3497977.4249357339</v>
      </c>
    </row>
    <row r="220" spans="1:13" ht="15">
      <c r="A220" s="217"/>
      <c r="B220" s="120" t="s">
        <v>10</v>
      </c>
      <c r="C220" s="11">
        <v>4317813.3499868996</v>
      </c>
      <c r="D220" s="13">
        <v>-328729.93086189975</v>
      </c>
      <c r="E220" s="8">
        <v>3989083.3168152003</v>
      </c>
      <c r="F220" s="7">
        <v>9836618.6010223571</v>
      </c>
      <c r="G220" s="79">
        <v>5418402.5162175931</v>
      </c>
      <c r="H220" s="7">
        <v>1899625.2815</v>
      </c>
      <c r="I220" s="81">
        <f>'[9]NC Dep.volume&amp;Int.rates-g'!C219</f>
        <v>690774.5856659998</v>
      </c>
      <c r="J220" s="110">
        <f>'[9]FC Dep.volume&amp;Int.rates-g'!C219</f>
        <v>1277233.1363785602</v>
      </c>
      <c r="K220" s="81">
        <f>'[9]NC Dep.volume&amp;Int.rates-g'!D219</f>
        <v>1035854.0313939998</v>
      </c>
      <c r="L220" s="110">
        <f>'[9]FC Dep.volume&amp;Int.rates-g'!D219</f>
        <v>3536793.7147683194</v>
      </c>
    </row>
    <row r="221" spans="1:13" ht="15">
      <c r="A221" s="217">
        <v>2014</v>
      </c>
      <c r="B221" s="117" t="s">
        <v>37</v>
      </c>
      <c r="C221" s="11">
        <v>3979585.1132510998</v>
      </c>
      <c r="D221" s="13">
        <v>-221374.71191249994</v>
      </c>
      <c r="E221" s="8">
        <v>3756141.8156768004</v>
      </c>
      <c r="F221" s="9">
        <v>9453972.9366710056</v>
      </c>
      <c r="G221" s="80">
        <v>4910384.1954583609</v>
      </c>
      <c r="H221" s="9">
        <v>1725649.3607500002</v>
      </c>
      <c r="I221" s="81">
        <f>'[9]NC Dep.volume&amp;Int.rates-g'!C220</f>
        <v>784624.00990999991</v>
      </c>
      <c r="J221" s="110">
        <f>'[9]FC Dep.volume&amp;Int.rates-g'!C220</f>
        <v>1398688.4965961969</v>
      </c>
      <c r="K221" s="81">
        <f>'[9]NC Dep.volume&amp;Int.rates-g'!D220</f>
        <v>1001280.4900099998</v>
      </c>
      <c r="L221" s="110">
        <f>'[9]FC Dep.volume&amp;Int.rates-g'!D220</f>
        <v>3547601.06507141</v>
      </c>
    </row>
    <row r="222" spans="1:13" ht="14.25" customHeight="1">
      <c r="A222" s="217"/>
      <c r="B222" s="118" t="s">
        <v>0</v>
      </c>
      <c r="C222" s="11">
        <v>4010769.332090301</v>
      </c>
      <c r="D222" s="13">
        <v>-291440.48694679979</v>
      </c>
      <c r="E222" s="8">
        <v>3717320.7838834003</v>
      </c>
      <c r="F222" s="9">
        <v>9556546.423432989</v>
      </c>
      <c r="G222" s="80">
        <v>5043357.0672494769</v>
      </c>
      <c r="H222" s="9">
        <v>1735659.8955600001</v>
      </c>
      <c r="I222" s="81">
        <f>'[9]NC Dep.volume&amp;Int.rates-g'!C221</f>
        <v>688737.32799999998</v>
      </c>
      <c r="J222" s="110">
        <f>'[9]FC Dep.volume&amp;Int.rates-g'!C221</f>
        <v>1360754.8254819312</v>
      </c>
      <c r="K222" s="81">
        <f>'[9]NC Dep.volume&amp;Int.rates-g'!D221</f>
        <v>1078495.0719199998</v>
      </c>
      <c r="L222" s="110">
        <f>'[9]FC Dep.volume&amp;Int.rates-g'!D221</f>
        <v>3580862.7306682728</v>
      </c>
    </row>
    <row r="223" spans="1:13" ht="14.25" customHeight="1">
      <c r="A223" s="217"/>
      <c r="B223" s="119" t="s">
        <v>1</v>
      </c>
      <c r="C223" s="11">
        <v>4019097.5391763011</v>
      </c>
      <c r="D223" s="11">
        <v>-357495.30162170005</v>
      </c>
      <c r="E223" s="8">
        <v>3659706.2185797999</v>
      </c>
      <c r="F223" s="9">
        <v>9555304.9519267827</v>
      </c>
      <c r="G223" s="80">
        <v>5023280.0770083955</v>
      </c>
      <c r="H223" s="9">
        <v>1719520.06063</v>
      </c>
      <c r="I223" s="81">
        <f>'[9]NC Dep.volume&amp;Int.rates-g'!C222</f>
        <v>728149.32937999989</v>
      </c>
      <c r="J223" s="110">
        <f>'[9]FC Dep.volume&amp;Int.rates-g'!C222</f>
        <v>1370864.3976734555</v>
      </c>
      <c r="K223" s="81">
        <f>'[9]NC Dep.volume&amp;Int.rates-g'!D222</f>
        <v>1176897.17606</v>
      </c>
      <c r="L223" s="110">
        <f>'[9]FC Dep.volume&amp;Int.rates-g'!D222</f>
        <v>3532165.5900796009</v>
      </c>
    </row>
    <row r="224" spans="1:13" ht="14.25" customHeight="1">
      <c r="A224" s="217"/>
      <c r="B224" s="119" t="s">
        <v>2</v>
      </c>
      <c r="C224" s="11">
        <v>4012711.5472400011</v>
      </c>
      <c r="D224" s="11">
        <v>-155025.29649999997</v>
      </c>
      <c r="E224" s="8">
        <v>3855909.63882</v>
      </c>
      <c r="F224" s="9">
        <v>9799048.0914893188</v>
      </c>
      <c r="G224" s="80">
        <v>5082162.1545208199</v>
      </c>
      <c r="H224" s="9">
        <v>1767031.9311500003</v>
      </c>
      <c r="I224" s="81">
        <f>'[9]NC Dep.volume&amp;Int.rates-g'!C223</f>
        <v>687520.97717999993</v>
      </c>
      <c r="J224" s="110">
        <f>'[9]FC Dep.volume&amp;Int.rates-g'!C223</f>
        <v>1427340.9995350121</v>
      </c>
      <c r="K224" s="81">
        <f>'[9]NC Dep.volume&amp;Int.rates-g'!D223</f>
        <v>1348824.6671900004</v>
      </c>
      <c r="L224" s="110">
        <f>'[9]FC Dep.volume&amp;Int.rates-g'!D223</f>
        <v>3548728.7173634809</v>
      </c>
      <c r="M224" s="82"/>
    </row>
    <row r="225" spans="1:12" ht="14.25" customHeight="1">
      <c r="A225" s="217"/>
      <c r="B225" s="118" t="s">
        <v>3</v>
      </c>
      <c r="C225" s="11">
        <v>3993331.2613409995</v>
      </c>
      <c r="D225" s="11">
        <v>-187502.14131080004</v>
      </c>
      <c r="E225" s="11">
        <v>3804159.0714614</v>
      </c>
      <c r="F225" s="9">
        <v>9846212.5020787381</v>
      </c>
      <c r="G225" s="9">
        <v>5122478.184762436</v>
      </c>
      <c r="H225" s="9">
        <v>1784593.3423799998</v>
      </c>
      <c r="I225" s="81">
        <f>'[9]NC Dep.volume&amp;Int.rates-g'!C224</f>
        <v>699496.54696979991</v>
      </c>
      <c r="J225" s="110">
        <f>'[9]FC Dep.volume&amp;Int.rates-g'!C224</f>
        <v>1426708.4452259494</v>
      </c>
      <c r="K225" s="81">
        <f>'[9]NC Dep.volume&amp;Int.rates-g'!D224</f>
        <v>1354998.7640601997</v>
      </c>
      <c r="L225" s="110">
        <f>'[9]FC Dep.volume&amp;Int.rates-g'!D224</f>
        <v>3742884.9086880651</v>
      </c>
    </row>
    <row r="226" spans="1:12" ht="14.25" customHeight="1">
      <c r="A226" s="217"/>
      <c r="B226" s="118" t="s">
        <v>4</v>
      </c>
      <c r="C226" s="11">
        <v>3913298.5199196995</v>
      </c>
      <c r="D226" s="11">
        <v>-64754.355153500197</v>
      </c>
      <c r="E226" s="11">
        <v>3846993.6555323997</v>
      </c>
      <c r="F226" s="89">
        <v>10130909.316193674</v>
      </c>
      <c r="G226" s="9">
        <v>5208362.7196087204</v>
      </c>
      <c r="H226" s="9">
        <v>1815069.8154499999</v>
      </c>
      <c r="I226" s="81">
        <f>'[9]NC Dep.volume&amp;Int.rates-g'!C225</f>
        <v>707021.25871000008</v>
      </c>
      <c r="J226" s="110">
        <f>'[9]FC Dep.volume&amp;Int.rates-g'!C225</f>
        <v>1443706.7859293602</v>
      </c>
      <c r="K226" s="81">
        <f>'[9]NC Dep.volume&amp;Int.rates-g'!D225</f>
        <v>1381880.0962449997</v>
      </c>
      <c r="L226" s="110">
        <f>'[9]FC Dep.volume&amp;Int.rates-g'!D225</f>
        <v>3671181.6038867673</v>
      </c>
    </row>
    <row r="227" spans="1:12" ht="14.25" customHeight="1">
      <c r="A227" s="217"/>
      <c r="B227" s="118" t="s">
        <v>5</v>
      </c>
      <c r="C227" s="11">
        <f>[10]GEO!$HS$5</f>
        <v>3862706.6445046999</v>
      </c>
      <c r="D227" s="11">
        <f>[10]GEO!$HS$14</f>
        <v>39778.943325400192</v>
      </c>
      <c r="E227" s="6">
        <v>3901000.3432136001</v>
      </c>
      <c r="F227" s="89">
        <f>[11]Sheet1!$D$229</f>
        <v>10178205.897705672</v>
      </c>
      <c r="G227" s="9">
        <f>[11]Sheet1!$E$229</f>
        <v>5321839.2311819717</v>
      </c>
      <c r="H227" s="9">
        <v>1864241.7102900001</v>
      </c>
      <c r="I227" s="81">
        <f>'[9]NC Dep.volume&amp;Int.rates-g'!C226</f>
        <v>715919.4982899999</v>
      </c>
      <c r="J227" s="110">
        <f>'[9]FC Dep.volume&amp;Int.rates-g'!C226</f>
        <v>1422686.5764802615</v>
      </c>
      <c r="K227" s="81">
        <f>'[9]NC Dep.volume&amp;Int.rates-g'!D226</f>
        <v>1403001.2137</v>
      </c>
      <c r="L227" s="110">
        <f>'[9]FC Dep.volume&amp;Int.rates-g'!D226</f>
        <v>3620263.8864164962</v>
      </c>
    </row>
    <row r="228" spans="1:12" ht="14.25" customHeight="1">
      <c r="A228" s="217"/>
      <c r="B228" s="118" t="s">
        <v>6</v>
      </c>
      <c r="C228" s="11">
        <f>[12]GEO!$HT$6</f>
        <v>4219802.9529868998</v>
      </c>
      <c r="D228" s="11">
        <v>-229516</v>
      </c>
      <c r="E228" s="6">
        <v>3988861.1549980999</v>
      </c>
      <c r="F228" s="89">
        <f>[12]GEO!$HT$39</f>
        <v>10273632.538846647</v>
      </c>
      <c r="G228" s="9">
        <f>[12]GEO!$HT$40</f>
        <v>5482589.8648447962</v>
      </c>
      <c r="H228" s="9">
        <f>[12]GEO!$HT$42</f>
        <v>1879173.5307399996</v>
      </c>
      <c r="I228" s="81">
        <f>'[9]NC Dep.volume&amp;Int.rates-g'!C227</f>
        <v>735584.68843999947</v>
      </c>
      <c r="J228" s="110">
        <f>'[9]FC Dep.volume&amp;Int.rates-g'!C227</f>
        <v>1437669.0385383908</v>
      </c>
      <c r="K228" s="81">
        <f>'[9]NC Dep.volume&amp;Int.rates-g'!D227</f>
        <v>1445056.3074500002</v>
      </c>
      <c r="L228" s="110">
        <f>'[9]FC Dep.volume&amp;Int.rates-g'!D227</f>
        <v>3668437.4614311168</v>
      </c>
    </row>
    <row r="229" spans="1:12" ht="13.5">
      <c r="A229" s="217"/>
      <c r="B229" s="118" t="s">
        <v>7</v>
      </c>
      <c r="C229" s="11">
        <f>[13]GEO!$HU$6</f>
        <v>4276753.6783972001</v>
      </c>
      <c r="D229" s="11">
        <v>-218869.74517479955</v>
      </c>
      <c r="E229" s="6">
        <v>4056513.1105140001</v>
      </c>
      <c r="F229" s="89">
        <v>10516743.129054368</v>
      </c>
      <c r="G229" s="9">
        <v>5481300.0257347338</v>
      </c>
      <c r="H229" s="9">
        <v>1854186.9655199999</v>
      </c>
      <c r="I229" s="81">
        <f>'[9]NC Dep.volume&amp;Int.rates-g'!C228</f>
        <v>769726.37816999969</v>
      </c>
      <c r="J229" s="110">
        <f>'[9]FC Dep.volume&amp;Int.rates-g'!C228</f>
        <v>1398993.1202642831</v>
      </c>
      <c r="K229" s="81">
        <f>'[9]NC Dep.volume&amp;Int.rates-g'!D228</f>
        <v>1542699.7776800003</v>
      </c>
      <c r="L229" s="110">
        <f>'[9]FC Dep.volume&amp;Int.rates-g'!D228</f>
        <v>3693206.9891761816</v>
      </c>
    </row>
    <row r="230" spans="1:12" ht="13.5">
      <c r="A230" s="217"/>
      <c r="B230" s="118" t="s">
        <v>8</v>
      </c>
      <c r="C230" s="11">
        <f>[13]GEO!$HV$6</f>
        <v>4223692.4194048997</v>
      </c>
      <c r="D230" s="11">
        <v>-201513.0587591996</v>
      </c>
      <c r="E230" s="6">
        <v>4020878.9596577999</v>
      </c>
      <c r="F230" s="89">
        <v>10497444.423096763</v>
      </c>
      <c r="G230" s="9">
        <v>5556365.3314849427</v>
      </c>
      <c r="H230" s="9">
        <v>1837303.8081199999</v>
      </c>
      <c r="I230" s="81">
        <f>'[9]NC Dep.volume&amp;Int.rates-g'!C229</f>
        <v>745679.36847999948</v>
      </c>
      <c r="J230" s="110">
        <f>'[9]FC Dep.volume&amp;Int.rates-g'!C229</f>
        <v>1394661.9557209092</v>
      </c>
      <c r="K230" s="81">
        <f>'[9]NC Dep.volume&amp;Int.rates-g'!D229</f>
        <v>1602177.5835899999</v>
      </c>
      <c r="L230" s="110">
        <f>'[9]FC Dep.volume&amp;Int.rates-g'!D229</f>
        <v>3720877.0669389786</v>
      </c>
    </row>
    <row r="231" spans="1:12" ht="13.5">
      <c r="A231" s="217"/>
      <c r="B231" s="118" t="s">
        <v>9</v>
      </c>
      <c r="C231" s="11">
        <f>[13]GEO!$HW$6</f>
        <v>4325711.6824358003</v>
      </c>
      <c r="D231" s="11">
        <v>-273711.98138189991</v>
      </c>
      <c r="E231" s="6">
        <v>4050811.6446786001</v>
      </c>
      <c r="F231" s="89">
        <v>10754604.790769193</v>
      </c>
      <c r="G231" s="9">
        <v>5616503.9545593467</v>
      </c>
      <c r="H231" s="9">
        <v>1791375.1033399997</v>
      </c>
      <c r="I231" s="81">
        <f>'[9]NC Dep.volume&amp;Int.rates-g'!C230</f>
        <v>785256.9568600005</v>
      </c>
      <c r="J231" s="110">
        <f>'[9]FC Dep.volume&amp;Int.rates-g'!C230</f>
        <v>1389251.5623077981</v>
      </c>
      <c r="K231" s="81">
        <f>'[9]NC Dep.volume&amp;Int.rates-g'!D230</f>
        <v>1560209.3959399997</v>
      </c>
      <c r="L231" s="110">
        <f>'[9]FC Dep.volume&amp;Int.rates-g'!D230</f>
        <v>3722599.8629827471</v>
      </c>
    </row>
    <row r="232" spans="1:12" ht="13.5">
      <c r="A232" s="217"/>
      <c r="B232" s="120" t="s">
        <v>10</v>
      </c>
      <c r="C232" s="11">
        <f>[13]GEO!$HX$6</f>
        <v>4564841.8286771998</v>
      </c>
      <c r="D232" s="11">
        <v>-63831.908295099594</v>
      </c>
      <c r="E232" s="11">
        <v>4501008.9203821002</v>
      </c>
      <c r="F232" s="89">
        <v>11189835.90635073</v>
      </c>
      <c r="G232" s="9">
        <v>5911309.6916592699</v>
      </c>
      <c r="H232" s="9">
        <v>1942581.6682799999</v>
      </c>
      <c r="I232" s="81">
        <f>'[9]NC Dep.volume&amp;Int.rates-g'!C231</f>
        <v>776970.6750329996</v>
      </c>
      <c r="J232" s="110">
        <f>'[9]FC Dep.volume&amp;Int.rates-g'!C231</f>
        <v>1489896.72586606</v>
      </c>
      <c r="K232" s="81">
        <f>'[9]NC Dep.volume&amp;Int.rates-g'!D231</f>
        <v>1593883.9558299999</v>
      </c>
      <c r="L232" s="110">
        <f>'[9]FC Dep.volume&amp;Int.rates-g'!D231</f>
        <v>4009341.440379357</v>
      </c>
    </row>
    <row r="233" spans="1:12" ht="15" customHeight="1">
      <c r="A233" s="227">
        <v>2015</v>
      </c>
      <c r="B233" s="117" t="s">
        <v>37</v>
      </c>
      <c r="C233" s="11">
        <v>4875122.3275485998</v>
      </c>
      <c r="D233" s="11">
        <v>-763809.71275820013</v>
      </c>
      <c r="E233" s="11">
        <f t="shared" ref="E233:E238" si="0">C233+D233</f>
        <v>4111312.6147903996</v>
      </c>
      <c r="F233" s="89">
        <f>'[4]Monetary Ratios–geo'!$D$235</f>
        <v>11197675.774042284</v>
      </c>
      <c r="G233" s="89">
        <f>'[4]Monetary Ratios–geo'!$E$235</f>
        <v>5513644.5626520189</v>
      </c>
      <c r="H233" s="89">
        <f>'[4]Monetary Ratios–geo'!$G$235</f>
        <v>1860482.19187</v>
      </c>
      <c r="I233" s="81">
        <f>'[9]NC Dep.volume&amp;Int.rates-g'!C232</f>
        <v>847743.44216300012</v>
      </c>
      <c r="J233" s="110">
        <f>'[9]FC Dep.volume&amp;Int.rates-g'!C232</f>
        <v>1531409.9017918557</v>
      </c>
      <c r="K233" s="81">
        <f>'[9]NC Dep.volume&amp;Int.rates-g'!D232</f>
        <v>1623400.94881</v>
      </c>
      <c r="L233" s="110">
        <f>'[9]FC Dep.volume&amp;Int.rates-g'!D232</f>
        <v>4266135.1264274269</v>
      </c>
    </row>
    <row r="234" spans="1:12" ht="13.5" customHeight="1">
      <c r="A234" s="227"/>
      <c r="B234" s="118" t="s">
        <v>143</v>
      </c>
      <c r="C234" s="11">
        <f>[14]GEO!$HZ$5</f>
        <v>4837812.3341772994</v>
      </c>
      <c r="D234" s="11">
        <f>[14]GEO!$HZ$14</f>
        <v>-696747.34924460016</v>
      </c>
      <c r="E234" s="11">
        <f t="shared" si="0"/>
        <v>4141064.9849326992</v>
      </c>
      <c r="F234" s="89">
        <f>'[4]Monetary Ratios–geo'!$D$236</f>
        <v>11430746.277462199</v>
      </c>
      <c r="G234" s="89">
        <f>'[4]Monetary Ratios–geo'!$E$236</f>
        <v>5552475.1670352248</v>
      </c>
      <c r="H234" s="89">
        <f>'[4]Monetary Ratios–geo'!$G$236</f>
        <v>1886009.6502899998</v>
      </c>
      <c r="I234" s="81">
        <f>'[9]NC Dep.volume&amp;Int.rates-g'!C233</f>
        <v>799476.0258926989</v>
      </c>
      <c r="J234" s="110">
        <f>'[9]FC Dep.volume&amp;Int.rates-g'!C233</f>
        <v>1678228.12281586</v>
      </c>
      <c r="K234" s="81">
        <f>'[9]NC Dep.volume&amp;Int.rates-g'!D233</f>
        <v>1670048.5686602998</v>
      </c>
      <c r="L234" s="110">
        <f>'[9]FC Dep.volume&amp;Int.rates-g'!D233</f>
        <v>4639467.6977881398</v>
      </c>
    </row>
    <row r="235" spans="1:12" s="97" customFormat="1" ht="12.75" customHeight="1">
      <c r="A235" s="227"/>
      <c r="B235" s="119" t="s">
        <v>1</v>
      </c>
      <c r="C235" s="144">
        <f>[14]GEO!$IA$5</f>
        <v>4958096.2470473005</v>
      </c>
      <c r="D235" s="144">
        <f>[14]GEO!$IA$14</f>
        <v>-789060.21073020017</v>
      </c>
      <c r="E235" s="11">
        <f t="shared" si="0"/>
        <v>4169036.0363171003</v>
      </c>
      <c r="F235" s="144">
        <f>[15]GEO!$IA$39</f>
        <v>11581239.857214106</v>
      </c>
      <c r="G235" s="144">
        <f>[15]GEO!$IA$40</f>
        <v>5485166.3012330588</v>
      </c>
      <c r="H235" s="144">
        <f>[15]GEO!$IA$42</f>
        <v>1869531.7461200003</v>
      </c>
      <c r="I235" s="81">
        <f>'[9]NC Dep.volume&amp;Int.rates-g'!C234</f>
        <v>785097.37736798986</v>
      </c>
      <c r="J235" s="110">
        <f>'[9]FC Dep.volume&amp;Int.rates-g'!C234</f>
        <v>1757234.3990899813</v>
      </c>
      <c r="K235" s="81">
        <f>'[9]NC Dep.volume&amp;Int.rates-g'!D234</f>
        <v>1833830.9989538998</v>
      </c>
      <c r="L235" s="110">
        <f>'[9]FC Dep.volume&amp;Int.rates-g'!D234</f>
        <v>4973570.3094557542</v>
      </c>
    </row>
    <row r="236" spans="1:12" ht="13.5" customHeight="1">
      <c r="A236" s="227"/>
      <c r="B236" s="119" t="s">
        <v>2</v>
      </c>
      <c r="C236" s="89">
        <f>[14]GEO!$IB$5</f>
        <v>5089714.8653002996</v>
      </c>
      <c r="D236" s="89">
        <f>[14]GEO!$IB$14</f>
        <v>-509116.87917529984</v>
      </c>
      <c r="E236" s="11">
        <f t="shared" si="0"/>
        <v>4580597.9861249998</v>
      </c>
      <c r="F236" s="89">
        <f>'[4]Monetary Ratios–geo'!$D$238</f>
        <v>11865515.017482148</v>
      </c>
      <c r="G236" s="89">
        <f>'[4]Monetary Ratios–geo'!$E$238</f>
        <v>5566482.4631975684</v>
      </c>
      <c r="H236" s="89">
        <f>'[4]Monetary Ratios–geo'!$G$238</f>
        <v>1914453.9739300001</v>
      </c>
      <c r="I236" s="81">
        <f>'[9]NC Dep.volume&amp;Int.rates-g'!C235</f>
        <v>749160.02748788986</v>
      </c>
      <c r="J236" s="110">
        <f>'[9]FC Dep.volume&amp;Int.rates-g'!C235</f>
        <v>1721602.5207191615</v>
      </c>
      <c r="K236" s="81">
        <f>'[9]NC Dep.volume&amp;Int.rates-g'!D235</f>
        <v>1875398.2542699999</v>
      </c>
      <c r="L236" s="110">
        <f>'[9]FC Dep.volume&amp;Int.rates-g'!D235</f>
        <v>5221058.4135998264</v>
      </c>
    </row>
    <row r="237" spans="1:12" ht="13.5" customHeight="1">
      <c r="A237" s="227"/>
      <c r="B237" s="119" t="s">
        <v>3</v>
      </c>
      <c r="C237" s="89">
        <v>5010182.3590502981</v>
      </c>
      <c r="D237" s="89">
        <v>-531943.13585109985</v>
      </c>
      <c r="E237" s="11">
        <v>4478239.223199198</v>
      </c>
      <c r="F237" s="89">
        <v>11835307.7436966</v>
      </c>
      <c r="G237" s="89">
        <v>5656040.5266478704</v>
      </c>
      <c r="H237" s="89">
        <v>1993695.4306699999</v>
      </c>
      <c r="I237" s="81">
        <v>753741.42838448868</v>
      </c>
      <c r="J237" s="110">
        <v>1784248.3672206399</v>
      </c>
      <c r="K237" s="81">
        <v>1868666.1240333999</v>
      </c>
      <c r="L237" s="110">
        <v>5482884.4256633455</v>
      </c>
    </row>
    <row r="238" spans="1:12" ht="13.5" customHeight="1">
      <c r="A238" s="227"/>
      <c r="B238" s="119" t="s">
        <v>4</v>
      </c>
      <c r="C238" s="89">
        <v>5063054.7264374001</v>
      </c>
      <c r="D238" s="89">
        <v>-557190.93525339977</v>
      </c>
      <c r="E238" s="11">
        <v>4505863.7911840007</v>
      </c>
      <c r="F238" s="89">
        <v>11792213.073079115</v>
      </c>
      <c r="G238" s="89">
        <v>5658529.9625986367</v>
      </c>
      <c r="H238" s="89">
        <v>1979811.7562800001</v>
      </c>
      <c r="I238" s="81">
        <v>779982.39776138985</v>
      </c>
      <c r="J238" s="110">
        <v>1804199.0154774315</v>
      </c>
      <c r="K238" s="81">
        <v>1897511.7661905</v>
      </c>
      <c r="L238" s="110">
        <v>5401144.5436007176</v>
      </c>
    </row>
    <row r="239" spans="1:12" ht="13.5" customHeight="1">
      <c r="A239" s="227"/>
      <c r="B239" s="119" t="s">
        <v>5</v>
      </c>
      <c r="C239" s="89">
        <v>5053530.7941000005</v>
      </c>
      <c r="D239" s="89">
        <v>-528367.36784000043</v>
      </c>
      <c r="E239" s="11">
        <v>4525163.4262600001</v>
      </c>
      <c r="F239" s="89">
        <v>12034462.526138272</v>
      </c>
      <c r="G239" s="89">
        <v>5711041.4737632936</v>
      </c>
      <c r="H239" s="89">
        <v>2019653.7526100003</v>
      </c>
      <c r="I239" s="81">
        <v>799238.67399188993</v>
      </c>
      <c r="J239" s="110">
        <v>1765022.3517386133</v>
      </c>
      <c r="K239" s="81">
        <v>1773506.8998399999</v>
      </c>
      <c r="L239" s="110">
        <v>5238260.1099000517</v>
      </c>
    </row>
    <row r="240" spans="1:12" ht="13.5" customHeight="1">
      <c r="A240" s="227"/>
      <c r="B240" s="119" t="s">
        <v>6</v>
      </c>
      <c r="C240" s="89">
        <v>5243207.4502100004</v>
      </c>
      <c r="D240" s="89">
        <v>-568582.57088999997</v>
      </c>
      <c r="E240" s="11">
        <v>4674624.8793200003</v>
      </c>
      <c r="F240" s="89">
        <v>12720190.151360873</v>
      </c>
      <c r="G240" s="89">
        <v>5736851.6244817227</v>
      </c>
      <c r="H240" s="89">
        <v>2040076.4183099996</v>
      </c>
      <c r="I240" s="81">
        <v>814781.54966488807</v>
      </c>
      <c r="J240" s="110">
        <v>1872491.1988849393</v>
      </c>
      <c r="K240" s="81">
        <v>1652816.1155000019</v>
      </c>
      <c r="L240" s="110">
        <v>5392345.5562626161</v>
      </c>
    </row>
    <row r="241" spans="1:12" ht="13.5" customHeight="1">
      <c r="A241" s="227"/>
      <c r="B241" s="118" t="s">
        <v>7</v>
      </c>
      <c r="C241" s="89">
        <v>5333010.7814500006</v>
      </c>
      <c r="D241" s="89">
        <v>-425613.36896000005</v>
      </c>
      <c r="E241" s="11">
        <v>4907397.4124900009</v>
      </c>
      <c r="F241" s="89">
        <v>13124203.994556673</v>
      </c>
      <c r="G241" s="89">
        <v>5742839.2662733914</v>
      </c>
      <c r="H241" s="89">
        <v>2016210.5175700004</v>
      </c>
      <c r="I241" s="81">
        <v>753694.84564488905</v>
      </c>
      <c r="J241" s="110">
        <v>1987646.0138775783</v>
      </c>
      <c r="K241" s="81">
        <v>1521122.5388600002</v>
      </c>
      <c r="L241" s="110">
        <v>5542432.1423184341</v>
      </c>
    </row>
    <row r="242" spans="1:12" ht="13.5">
      <c r="A242" s="227"/>
      <c r="B242" s="118" t="s">
        <v>8</v>
      </c>
      <c r="C242" s="89">
        <v>5344026.7132800007</v>
      </c>
      <c r="D242" s="89">
        <v>-580904.30443999986</v>
      </c>
      <c r="E242" s="11">
        <v>4763122.4088400006</v>
      </c>
      <c r="F242" s="89">
        <v>13073662.228406619</v>
      </c>
      <c r="G242" s="89">
        <v>5638956.9464811543</v>
      </c>
      <c r="H242" s="89">
        <v>1991139.32137</v>
      </c>
      <c r="I242" s="81">
        <v>756441.55430488917</v>
      </c>
      <c r="J242" s="110">
        <v>2022572.5011514642</v>
      </c>
      <c r="K242" s="81">
        <v>1465264.6123099988</v>
      </c>
      <c r="L242" s="110">
        <v>5666433.0516370712</v>
      </c>
    </row>
    <row r="243" spans="1:12" ht="13.5">
      <c r="A243" s="227"/>
      <c r="B243" s="118" t="s">
        <v>9</v>
      </c>
      <c r="C243" s="153">
        <v>5443587.9003300006</v>
      </c>
      <c r="D243" s="153">
        <v>-968870.56364999991</v>
      </c>
      <c r="E243" s="154">
        <v>4474717.3366800006</v>
      </c>
      <c r="F243" s="153">
        <v>12998223.563259747</v>
      </c>
      <c r="G243" s="153">
        <v>5600817.4761667969</v>
      </c>
      <c r="H243" s="153">
        <v>1926389.6570700004</v>
      </c>
      <c r="I243" s="81">
        <v>730775.92801718821</v>
      </c>
      <c r="J243" s="110">
        <v>2017891.2932712939</v>
      </c>
      <c r="K243" s="81">
        <v>1431975.7628977003</v>
      </c>
      <c r="L243" s="110">
        <v>5730838.7592064403</v>
      </c>
    </row>
    <row r="244" spans="1:12" ht="15">
      <c r="A244" s="228"/>
      <c r="B244" s="156" t="s">
        <v>10</v>
      </c>
      <c r="C244" s="89">
        <v>5513228.3195699994</v>
      </c>
      <c r="D244" s="89">
        <v>-565070.17319999996</v>
      </c>
      <c r="E244" s="11">
        <v>4948158.1463699993</v>
      </c>
      <c r="F244" s="89">
        <v>13343921.267807074</v>
      </c>
      <c r="G244" s="155">
        <v>5762932.1029139068</v>
      </c>
      <c r="H244" s="155">
        <v>1981935.83287</v>
      </c>
      <c r="I244" s="81">
        <v>855145.36531999998</v>
      </c>
      <c r="J244" s="110">
        <v>2128842.2083687</v>
      </c>
      <c r="K244" s="81">
        <v>1466412.5138400001</v>
      </c>
      <c r="L244" s="110">
        <v>5802325.6256817002</v>
      </c>
    </row>
    <row r="245" spans="1:12" s="97" customFormat="1" ht="13.5">
      <c r="A245" s="218">
        <v>2016</v>
      </c>
      <c r="B245" s="117" t="s">
        <v>37</v>
      </c>
      <c r="C245" s="144">
        <v>5509954.9530700007</v>
      </c>
      <c r="D245" s="144">
        <v>-686287.62422</v>
      </c>
      <c r="E245" s="11">
        <v>4823667.3288500011</v>
      </c>
      <c r="F245" s="144">
        <v>13172033.369901739</v>
      </c>
      <c r="G245" s="173">
        <v>5403937.6717604594</v>
      </c>
      <c r="H245" s="173">
        <v>1825972.68509</v>
      </c>
      <c r="I245" s="81">
        <v>952039.29197000002</v>
      </c>
      <c r="J245" s="110">
        <v>2252674.7319108001</v>
      </c>
      <c r="K245" s="81">
        <v>1516358.78841</v>
      </c>
      <c r="L245" s="110">
        <v>5920232.8420251999</v>
      </c>
    </row>
    <row r="246" spans="1:12" ht="13.5">
      <c r="A246" s="217"/>
      <c r="B246" s="118" t="s">
        <v>143</v>
      </c>
      <c r="C246" s="89">
        <v>5471090.0228599999</v>
      </c>
      <c r="D246" s="89">
        <v>-612294.39896999998</v>
      </c>
      <c r="E246" s="11">
        <v>4858795.6238899995</v>
      </c>
      <c r="F246" s="89">
        <v>13155832.443898989</v>
      </c>
      <c r="G246" s="155">
        <v>5418626.2814183487</v>
      </c>
      <c r="H246" s="155">
        <v>1829398.0549099997</v>
      </c>
      <c r="I246" s="81">
        <v>849886.70206000004</v>
      </c>
      <c r="J246" s="110">
        <v>2334781.1961500002</v>
      </c>
      <c r="K246" s="81">
        <v>1481223.2857399997</v>
      </c>
      <c r="L246" s="110">
        <v>6190742.5184330009</v>
      </c>
    </row>
    <row r="247" spans="1:12" ht="13.5">
      <c r="A247" s="217"/>
      <c r="B247" s="119" t="s">
        <v>1</v>
      </c>
      <c r="C247" s="89">
        <v>5299810.4101999989</v>
      </c>
      <c r="D247" s="89">
        <v>-746033.72646999999</v>
      </c>
      <c r="E247" s="11">
        <v>4553776.6837299988</v>
      </c>
      <c r="F247" s="89">
        <v>12936581.332097482</v>
      </c>
      <c r="G247" s="155">
        <v>5481545.6343434649</v>
      </c>
      <c r="H247" s="11">
        <v>1825776.6349499999</v>
      </c>
      <c r="I247" s="81">
        <v>825357.85689000005</v>
      </c>
      <c r="J247" s="110">
        <v>2535921.428944</v>
      </c>
      <c r="K247" s="81">
        <v>1500505.28021</v>
      </c>
      <c r="L247" s="110">
        <v>6197237.1450867001</v>
      </c>
    </row>
    <row r="248" spans="1:12" ht="13.5">
      <c r="A248" s="217"/>
      <c r="B248" s="119" t="s">
        <v>2</v>
      </c>
      <c r="C248" s="89">
        <v>5000383.65668</v>
      </c>
      <c r="D248" s="89">
        <v>-393852.76675000001</v>
      </c>
      <c r="E248" s="11">
        <v>4606530.8899299996</v>
      </c>
      <c r="F248" s="89">
        <v>13206213.456672678</v>
      </c>
      <c r="G248" s="155">
        <v>5691312.1327701192</v>
      </c>
      <c r="H248" s="11">
        <v>1831839.18784</v>
      </c>
      <c r="I248" s="81">
        <v>907505.13972000009</v>
      </c>
      <c r="J248" s="110">
        <v>2389110.1253400999</v>
      </c>
      <c r="K248" s="81">
        <v>1481314.56379</v>
      </c>
      <c r="L248" s="110">
        <v>5846890.1638484001</v>
      </c>
    </row>
    <row r="249" spans="1:12" ht="13.5">
      <c r="A249" s="217"/>
      <c r="B249" s="119" t="s">
        <v>3</v>
      </c>
      <c r="C249" s="89">
        <v>5059836.1663799994</v>
      </c>
      <c r="D249" s="89">
        <v>-671404.74786999985</v>
      </c>
      <c r="E249" s="11">
        <v>4388431.4185099993</v>
      </c>
      <c r="F249" s="177">
        <v>12555625.602181522</v>
      </c>
      <c r="G249" s="155">
        <v>5832901.7122699684</v>
      </c>
      <c r="H249" s="11">
        <v>1923395.0886099997</v>
      </c>
      <c r="I249" s="81">
        <v>1050438.5068900001</v>
      </c>
      <c r="J249" s="110">
        <v>2312677.2649415</v>
      </c>
      <c r="K249" s="81">
        <v>1476090.2332200001</v>
      </c>
      <c r="L249" s="110">
        <v>5577568.5220532008</v>
      </c>
    </row>
    <row r="250" spans="1:12" ht="13.5">
      <c r="A250" s="217"/>
      <c r="B250" s="119" t="s">
        <v>4</v>
      </c>
      <c r="C250" s="89">
        <v>6194486.3708800003</v>
      </c>
      <c r="D250" s="89">
        <v>-851374.11950000003</v>
      </c>
      <c r="E250" s="11">
        <v>5343112.2513800003</v>
      </c>
      <c r="F250" s="177">
        <v>13300944.539101783</v>
      </c>
      <c r="G250" s="155">
        <v>6068029.6222670348</v>
      </c>
      <c r="H250" s="11">
        <v>2027108.7494099997</v>
      </c>
      <c r="I250" s="81">
        <v>998780.30563000008</v>
      </c>
      <c r="J250" s="110">
        <v>2185464.3108472</v>
      </c>
      <c r="K250" s="81">
        <v>1484899.3669599998</v>
      </c>
      <c r="L250" s="110">
        <v>5300463.8316059001</v>
      </c>
    </row>
    <row r="251" spans="1:12" s="176" customFormat="1" ht="13.5">
      <c r="A251" s="217"/>
      <c r="B251" s="119" t="s">
        <v>5</v>
      </c>
      <c r="C251" s="177">
        <v>6209755.0598550998</v>
      </c>
      <c r="D251" s="177">
        <v>-663746.00833419978</v>
      </c>
      <c r="E251" s="11">
        <v>5546009.0515208999</v>
      </c>
      <c r="F251" s="177">
        <v>13897993.630664151</v>
      </c>
      <c r="G251" s="155">
        <v>6088044.1156177623</v>
      </c>
      <c r="H251" s="11">
        <v>2121263.4797</v>
      </c>
      <c r="I251" s="81">
        <v>1096819.7986799998</v>
      </c>
      <c r="J251" s="110">
        <v>2415115.6307474999</v>
      </c>
      <c r="K251" s="81">
        <v>1522966.72597</v>
      </c>
      <c r="L251" s="110">
        <v>5733448.5221950002</v>
      </c>
    </row>
    <row r="252" spans="1:12" ht="13.5">
      <c r="A252" s="217"/>
      <c r="B252" s="119" t="s">
        <v>6</v>
      </c>
      <c r="C252" s="177">
        <v>6169793.5445138002</v>
      </c>
      <c r="D252" s="177">
        <v>-538207.7485561003</v>
      </c>
      <c r="E252" s="11">
        <v>5631585.7959576994</v>
      </c>
      <c r="F252" s="177">
        <v>13943466.796561323</v>
      </c>
      <c r="G252" s="155">
        <v>6133852.0882520564</v>
      </c>
      <c r="H252" s="11">
        <v>2214896.2708800002</v>
      </c>
      <c r="I252" s="81">
        <v>1055115.7262900001</v>
      </c>
      <c r="J252" s="110">
        <v>2903904.5998222004</v>
      </c>
      <c r="K252" s="81">
        <v>1533175.5839499999</v>
      </c>
      <c r="L252" s="110">
        <v>5922244.6818388002</v>
      </c>
    </row>
    <row r="253" spans="1:12" ht="13.5">
      <c r="A253" s="217"/>
      <c r="B253" s="118" t="s">
        <v>7</v>
      </c>
      <c r="C253" s="177">
        <v>6167390.9154538987</v>
      </c>
      <c r="D253" s="177">
        <v>-385264.92391489987</v>
      </c>
      <c r="E253" s="11">
        <v>5782125.9915389987</v>
      </c>
      <c r="F253" s="177">
        <v>14309304.720845263</v>
      </c>
      <c r="G253" s="155">
        <v>6270640.9407582181</v>
      </c>
      <c r="H253" s="11">
        <v>2256473.5471899998</v>
      </c>
      <c r="I253" s="81">
        <v>1036442.0415200001</v>
      </c>
      <c r="J253" s="110">
        <v>2420184.2196593001</v>
      </c>
      <c r="K253" s="81">
        <v>1432733.64769</v>
      </c>
      <c r="L253" s="110">
        <v>5973474.4139507003</v>
      </c>
    </row>
    <row r="254" spans="1:12" ht="13.5">
      <c r="A254" s="217"/>
      <c r="B254" s="118" t="s">
        <v>8</v>
      </c>
      <c r="C254" s="177">
        <v>6153655.979192799</v>
      </c>
      <c r="D254" s="177">
        <v>-292841.08142569981</v>
      </c>
      <c r="E254" s="11">
        <v>5860814.8977670996</v>
      </c>
      <c r="F254" s="177">
        <v>14713510.720573975</v>
      </c>
      <c r="G254" s="155">
        <v>6282370.9764936157</v>
      </c>
      <c r="H254" s="11">
        <v>2250279.4032400004</v>
      </c>
      <c r="I254" s="81">
        <v>1059600.96915</v>
      </c>
      <c r="J254" s="110">
        <v>2458245.9594624001</v>
      </c>
      <c r="K254" s="81">
        <v>1409776.7202099999</v>
      </c>
      <c r="L254" s="110">
        <v>6009191.0734339999</v>
      </c>
    </row>
    <row r="255" spans="1:12" ht="13.5">
      <c r="A255" s="217"/>
      <c r="B255" s="118" t="s">
        <v>9</v>
      </c>
      <c r="C255" s="177">
        <v>6521176.3264351999</v>
      </c>
      <c r="D255" s="177">
        <v>-412749.86057760008</v>
      </c>
      <c r="E255" s="11">
        <v>6108426.4658575999</v>
      </c>
      <c r="F255" s="177">
        <v>15304596.051745983</v>
      </c>
      <c r="G255" s="155">
        <v>6298387.6730371797</v>
      </c>
      <c r="H255" s="11">
        <v>2245870.6051699999</v>
      </c>
      <c r="I255" s="81">
        <v>1033929.05678</v>
      </c>
      <c r="J255" s="110">
        <v>2668896.8833601</v>
      </c>
      <c r="K255" s="81">
        <v>1370536.62577</v>
      </c>
      <c r="L255" s="110">
        <v>6117166.5576617997</v>
      </c>
    </row>
    <row r="256" spans="1:12" ht="15">
      <c r="A256" s="219"/>
      <c r="B256" s="156" t="s">
        <v>10</v>
      </c>
      <c r="C256" s="177">
        <v>6765026.1786386017</v>
      </c>
      <c r="D256" s="177">
        <v>-432490.7018345996</v>
      </c>
      <c r="E256" s="11">
        <v>6332535.4768040022</v>
      </c>
      <c r="F256" s="177">
        <v>16045200.009512326</v>
      </c>
      <c r="G256" s="155">
        <v>6505458.3507774957</v>
      </c>
      <c r="H256" s="11">
        <v>2383197.1041600006</v>
      </c>
      <c r="I256" s="81">
        <v>1041030.35083</v>
      </c>
      <c r="J256" s="110">
        <v>2909875.2348662</v>
      </c>
      <c r="K256" s="81">
        <v>1458047.0187700002</v>
      </c>
      <c r="L256" s="110">
        <v>6427242.8795243008</v>
      </c>
    </row>
    <row r="257" spans="1:12" s="97" customFormat="1" ht="13.5">
      <c r="A257" s="213">
        <v>2017</v>
      </c>
      <c r="B257" s="185" t="s">
        <v>37</v>
      </c>
      <c r="C257" s="197">
        <v>7020954.1163933994</v>
      </c>
      <c r="D257" s="198">
        <v>-703115.25700890052</v>
      </c>
      <c r="E257" s="11">
        <v>6317838.8593844986</v>
      </c>
      <c r="F257" s="198">
        <v>15976224.093019562</v>
      </c>
      <c r="G257" s="173">
        <v>6318484.790768682</v>
      </c>
      <c r="H257" s="11">
        <v>2282039.88221</v>
      </c>
      <c r="I257" s="110">
        <v>1159601.0171300001</v>
      </c>
      <c r="J257" s="110">
        <v>3130061.0378734008</v>
      </c>
      <c r="K257" s="110">
        <v>1393666.3846</v>
      </c>
      <c r="L257" s="110">
        <v>6652288.6658612993</v>
      </c>
    </row>
    <row r="258" spans="1:12" s="97" customFormat="1" ht="13.5">
      <c r="A258" s="214"/>
      <c r="B258" s="185" t="s">
        <v>143</v>
      </c>
      <c r="C258" s="189">
        <v>6664196.9349468006</v>
      </c>
      <c r="D258" s="11">
        <v>-504207.62923409959</v>
      </c>
      <c r="E258" s="11">
        <v>6159989.3057127008</v>
      </c>
      <c r="F258" s="198">
        <v>15580104.218002984</v>
      </c>
      <c r="G258" s="173">
        <v>6423408.7635575449</v>
      </c>
      <c r="H258" s="11">
        <v>2286466.6799699999</v>
      </c>
      <c r="I258" s="110">
        <v>1090134.0277099998</v>
      </c>
      <c r="J258" s="110">
        <v>3240340.7729892</v>
      </c>
      <c r="K258" s="110">
        <v>1482238.7565600001</v>
      </c>
      <c r="L258" s="110">
        <v>6869790.3341367999</v>
      </c>
    </row>
    <row r="259" spans="1:12" s="97" customFormat="1" ht="13.5">
      <c r="A259" s="214"/>
      <c r="B259" s="188" t="s">
        <v>1</v>
      </c>
      <c r="C259" s="11">
        <v>6437284.2653099997</v>
      </c>
      <c r="D259" s="11">
        <v>-381269.10586999974</v>
      </c>
      <c r="E259" s="11">
        <v>6056015.1594399996</v>
      </c>
      <c r="F259" s="198">
        <v>15132806.692172408</v>
      </c>
      <c r="G259" s="173">
        <v>6400054.1563096428</v>
      </c>
      <c r="H259" s="11">
        <v>2230241.18303</v>
      </c>
      <c r="I259" s="110">
        <v>1111281.3261299999</v>
      </c>
      <c r="J259" s="110">
        <v>3036446.6574235996</v>
      </c>
      <c r="K259" s="110">
        <v>1471410.7979600001</v>
      </c>
      <c r="L259" s="110">
        <v>6359600.0648456998</v>
      </c>
    </row>
    <row r="260" spans="1:12" s="97" customFormat="1" ht="13.5">
      <c r="A260" s="214"/>
      <c r="B260" s="190" t="s">
        <v>2</v>
      </c>
      <c r="C260" s="11">
        <v>6215499.0339274006</v>
      </c>
      <c r="D260" s="11">
        <v>-181160.15609850001</v>
      </c>
      <c r="E260" s="11">
        <v>6034338.8778289007</v>
      </c>
      <c r="F260" s="144">
        <v>15226347.995838137</v>
      </c>
      <c r="G260" s="11">
        <v>6541826.1073478227</v>
      </c>
      <c r="H260" s="11">
        <v>2275891.8988300003</v>
      </c>
      <c r="I260" s="110">
        <v>1080043.2025000001</v>
      </c>
      <c r="J260" s="110">
        <v>2981832.697286</v>
      </c>
      <c r="K260" s="110">
        <v>1537185.89674</v>
      </c>
      <c r="L260" s="110">
        <v>6146431.2972462</v>
      </c>
    </row>
    <row r="261" spans="1:12" s="97" customFormat="1" ht="13.5">
      <c r="A261" s="214"/>
      <c r="B261" s="190" t="s">
        <v>3</v>
      </c>
      <c r="C261" s="11">
        <v>6268955.3808794003</v>
      </c>
      <c r="D261" s="11">
        <v>-135699.27329250003</v>
      </c>
      <c r="E261" s="11">
        <v>6133256.1075869007</v>
      </c>
      <c r="F261" s="144">
        <v>15360147.870184449</v>
      </c>
      <c r="G261" s="11">
        <v>6599453.5539299818</v>
      </c>
      <c r="H261" s="11">
        <v>2291190.7563200002</v>
      </c>
      <c r="I261" s="110">
        <v>1186512.43729</v>
      </c>
      <c r="J261" s="110">
        <v>2964391.3807660998</v>
      </c>
      <c r="K261" s="110">
        <v>1565046.3713400001</v>
      </c>
      <c r="L261" s="110">
        <v>6039375.5239182999</v>
      </c>
    </row>
    <row r="262" spans="1:12" s="97" customFormat="1" ht="13.5">
      <c r="A262" s="214"/>
      <c r="B262" s="190" t="s">
        <v>4</v>
      </c>
      <c r="C262" s="11">
        <v>6527378.3863750007</v>
      </c>
      <c r="D262" s="11">
        <v>-289315.39149559964</v>
      </c>
      <c r="E262" s="11">
        <v>6238062.9948794013</v>
      </c>
      <c r="F262" s="144">
        <v>15550758.15126357</v>
      </c>
      <c r="G262" s="11">
        <v>6928143.7112382036</v>
      </c>
      <c r="H262" s="11">
        <v>2350639.5567399994</v>
      </c>
      <c r="I262" s="110">
        <v>1191009.2083699999</v>
      </c>
      <c r="J262" s="110">
        <v>3058571.4291942003</v>
      </c>
      <c r="K262" s="110">
        <v>1603997.27764</v>
      </c>
      <c r="L262" s="110">
        <v>5874315.2110339999</v>
      </c>
    </row>
    <row r="263" spans="1:12" s="97" customFormat="1" ht="13.5">
      <c r="A263" s="214"/>
      <c r="B263" s="190" t="s">
        <v>5</v>
      </c>
      <c r="C263" s="11">
        <v>6457699.6669918997</v>
      </c>
      <c r="D263" s="11">
        <v>-94011.412495000288</v>
      </c>
      <c r="E263" s="11">
        <v>6363688.2544968994</v>
      </c>
      <c r="F263" s="144">
        <v>15785246.682578659</v>
      </c>
      <c r="G263" s="11">
        <v>7256605.0837804098</v>
      </c>
      <c r="H263" s="11">
        <v>2466816.4889200004</v>
      </c>
      <c r="I263" s="110">
        <v>1334303.6972700001</v>
      </c>
      <c r="J263" s="110">
        <v>3055088.5069210003</v>
      </c>
      <c r="K263" s="110">
        <v>1573661.91604</v>
      </c>
      <c r="L263" s="110">
        <v>5791905.5298959007</v>
      </c>
    </row>
    <row r="264" spans="1:12" s="97" customFormat="1" ht="13.5">
      <c r="A264" s="214"/>
      <c r="B264" s="190" t="s">
        <v>6</v>
      </c>
      <c r="C264" s="11">
        <v>6467696.1487400001</v>
      </c>
      <c r="D264" s="11">
        <v>-59538.143839999524</v>
      </c>
      <c r="E264" s="11">
        <v>6408158.004900001</v>
      </c>
      <c r="F264" s="144">
        <v>16378805.759163188</v>
      </c>
      <c r="G264" s="11">
        <v>7376023.5523580518</v>
      </c>
      <c r="H264" s="11">
        <v>2525448.5920500001</v>
      </c>
      <c r="I264" s="110">
        <v>1570296.52981</v>
      </c>
      <c r="J264" s="110">
        <v>3083128.0909882998</v>
      </c>
      <c r="K264" s="110">
        <v>1808670.92243</v>
      </c>
      <c r="L264" s="110">
        <v>5689666.3696139995</v>
      </c>
    </row>
    <row r="265" spans="1:12" s="97" customFormat="1" ht="13.5">
      <c r="A265" s="214"/>
      <c r="B265" s="190" t="s">
        <v>7</v>
      </c>
      <c r="C265" s="11">
        <v>6876074.3883304</v>
      </c>
      <c r="D265" s="11">
        <v>-192863.51573830028</v>
      </c>
      <c r="E265" s="11">
        <v>6683210.8725920999</v>
      </c>
      <c r="F265" s="144">
        <v>16957721.335562054</v>
      </c>
      <c r="G265" s="11">
        <v>7645603.1549198274</v>
      </c>
      <c r="H265" s="11">
        <v>2583559.4016100001</v>
      </c>
      <c r="I265" s="110">
        <v>1723840.7029200001</v>
      </c>
      <c r="J265" s="110">
        <v>3292533.3816372002</v>
      </c>
      <c r="K265" s="110">
        <v>2202083.8584199999</v>
      </c>
      <c r="L265" s="110">
        <v>5886604.8103069998</v>
      </c>
    </row>
    <row r="266" spans="1:12" s="97" customFormat="1" ht="13.5">
      <c r="A266" s="214"/>
      <c r="B266" s="185" t="s">
        <v>8</v>
      </c>
      <c r="C266" s="11">
        <v>6984643.1173144002</v>
      </c>
      <c r="D266" s="11">
        <v>-316020.95135450008</v>
      </c>
      <c r="E266" s="11">
        <v>6668622.1659599002</v>
      </c>
      <c r="F266" s="144">
        <v>17429301.938453678</v>
      </c>
      <c r="G266" s="11">
        <v>7647967.8771340679</v>
      </c>
      <c r="H266" s="11">
        <v>2531018.5556999999</v>
      </c>
      <c r="I266" s="110">
        <v>1752262.8479499999</v>
      </c>
      <c r="J266" s="110">
        <v>3509012.2972518997</v>
      </c>
      <c r="K266" s="110">
        <v>2290902.3495300002</v>
      </c>
      <c r="L266" s="110">
        <v>6113606.5682899002</v>
      </c>
    </row>
    <row r="267" spans="1:12" s="97" customFormat="1" ht="13.5">
      <c r="A267" s="214"/>
      <c r="B267" s="185" t="s">
        <v>9</v>
      </c>
      <c r="C267" s="11">
        <v>7492592.8783013988</v>
      </c>
      <c r="D267" s="11">
        <v>-593608.83088059968</v>
      </c>
      <c r="E267" s="11">
        <v>6898984.0474207988</v>
      </c>
      <c r="F267" s="144">
        <v>18125077.324405797</v>
      </c>
      <c r="G267" s="11">
        <v>7729640.2728596441</v>
      </c>
      <c r="H267" s="11">
        <v>2543564.4857900003</v>
      </c>
      <c r="I267" s="110">
        <v>1786564.5608799998</v>
      </c>
      <c r="J267" s="110">
        <v>3643263.9168853001</v>
      </c>
      <c r="K267" s="110">
        <v>2349851.25728</v>
      </c>
      <c r="L267" s="110">
        <v>6327183.2222688999</v>
      </c>
    </row>
    <row r="268" spans="1:12" s="97" customFormat="1" ht="13.5">
      <c r="A268" s="215"/>
      <c r="B268" s="185" t="s">
        <v>10</v>
      </c>
      <c r="C268" s="11">
        <v>7121685.2285869997</v>
      </c>
      <c r="D268" s="11">
        <v>-278761.856027</v>
      </c>
      <c r="E268" s="11">
        <v>6842923.37256</v>
      </c>
      <c r="F268" s="144">
        <v>18416278.044341758</v>
      </c>
      <c r="G268" s="11">
        <v>8418147.8333333042</v>
      </c>
      <c r="H268" s="11">
        <v>2698733.8421800002</v>
      </c>
      <c r="I268" s="110">
        <v>1862189.3936600001</v>
      </c>
      <c r="J268" s="110">
        <v>3898022.1692959997</v>
      </c>
      <c r="K268" s="110">
        <v>2350218.7633500001</v>
      </c>
      <c r="L268" s="110">
        <v>6733135.5964074004</v>
      </c>
    </row>
    <row r="269" spans="1:12" s="97" customFormat="1" ht="13.5">
      <c r="A269" s="213">
        <v>2018</v>
      </c>
      <c r="B269" s="185" t="s">
        <v>37</v>
      </c>
      <c r="C269" s="197">
        <v>6918391.2544195</v>
      </c>
      <c r="D269" s="198">
        <v>-224753.32646949982</v>
      </c>
      <c r="E269" s="11">
        <v>6693637.9279500004</v>
      </c>
      <c r="F269" s="198">
        <v>17501935.182464648</v>
      </c>
      <c r="G269" s="173">
        <v>8017244.7181639029</v>
      </c>
      <c r="H269" s="11">
        <v>2442893.0284199999</v>
      </c>
      <c r="I269" s="110">
        <v>2005527.9986999999</v>
      </c>
      <c r="J269" s="110">
        <v>3801981.6182146999</v>
      </c>
      <c r="K269" s="110">
        <v>2390301.8512300001</v>
      </c>
      <c r="L269" s="110">
        <v>6374824.9855378009</v>
      </c>
    </row>
    <row r="270" spans="1:12" ht="13.5">
      <c r="A270" s="214"/>
      <c r="B270" s="185" t="s">
        <v>143</v>
      </c>
      <c r="C270" s="189">
        <v>6760242.6548201004</v>
      </c>
      <c r="D270" s="11">
        <v>-242283.22599010015</v>
      </c>
      <c r="E270" s="11">
        <v>6517959.4288300006</v>
      </c>
      <c r="F270" s="198">
        <v>17463278.920471136</v>
      </c>
      <c r="G270" s="173">
        <v>8101492.5805898728</v>
      </c>
      <c r="H270" s="11">
        <v>2419283.8183500003</v>
      </c>
      <c r="I270" s="110">
        <v>1949483.51859</v>
      </c>
      <c r="J270" s="110">
        <v>3611481.6763694002</v>
      </c>
      <c r="K270" s="110">
        <v>2756870.1228299998</v>
      </c>
      <c r="L270" s="110">
        <v>6340715.8341419008</v>
      </c>
    </row>
    <row r="271" spans="1:12" ht="13.5">
      <c r="A271" s="214"/>
      <c r="B271" s="185" t="s">
        <v>156</v>
      </c>
      <c r="C271" s="189">
        <v>6570458.7193560004</v>
      </c>
      <c r="D271" s="11">
        <v>-96423.887966000169</v>
      </c>
      <c r="E271" s="11">
        <v>6474034.8313899999</v>
      </c>
      <c r="F271" s="198">
        <v>17756925.753224388</v>
      </c>
      <c r="G271" s="173">
        <v>8225157.9748477675</v>
      </c>
      <c r="H271" s="11">
        <v>2410395.1156199998</v>
      </c>
      <c r="I271" s="110">
        <v>2080320.4440299999</v>
      </c>
      <c r="J271" s="110">
        <v>3576980.5231320001</v>
      </c>
      <c r="K271" s="110">
        <v>2826738.0049300003</v>
      </c>
      <c r="L271" s="110">
        <v>6335350.9318169001</v>
      </c>
    </row>
    <row r="272" spans="1:12" ht="13.5">
      <c r="A272" s="215"/>
      <c r="B272" s="185" t="s">
        <v>157</v>
      </c>
      <c r="C272" s="189"/>
      <c r="D272" s="11"/>
      <c r="E272" s="11"/>
      <c r="F272" s="198"/>
      <c r="G272" s="173"/>
      <c r="H272" s="11"/>
      <c r="I272" s="110">
        <f>'[16]NC Dep.volume&amp;Int.rates-g'!$C$271</f>
        <v>2155343.0594299999</v>
      </c>
      <c r="J272" s="110">
        <f>'[16]FC Dep.volume&amp;Int.rates-g'!$C$271</f>
        <v>3914373.7411231003</v>
      </c>
      <c r="K272" s="110">
        <f>'[16]NC Dep.volume&amp;Int.rates-g'!$D$271</f>
        <v>3014888.8316700002</v>
      </c>
      <c r="L272" s="110">
        <f>'[16]FC Dep.volume&amp;Int.rates-g'!$D$271</f>
        <v>6098503.5773293003</v>
      </c>
    </row>
    <row r="273" spans="1:9" ht="13.5">
      <c r="A273" s="111"/>
      <c r="B273" s="113"/>
      <c r="C273" s="74"/>
      <c r="D273" s="74"/>
      <c r="E273" s="84"/>
      <c r="F273" s="84"/>
      <c r="G273" s="74"/>
      <c r="H273" s="74"/>
      <c r="I273" s="74"/>
    </row>
    <row r="274" spans="1:9" ht="13.5">
      <c r="A274" s="111"/>
      <c r="B274" s="113"/>
      <c r="C274" s="74"/>
      <c r="D274" s="74"/>
      <c r="E274" s="84"/>
      <c r="F274" s="84"/>
      <c r="G274" s="74"/>
      <c r="H274" s="74"/>
      <c r="I274" s="74"/>
    </row>
    <row r="275" spans="1:9" ht="13.5">
      <c r="A275" s="111"/>
      <c r="B275" s="113"/>
      <c r="C275" s="74"/>
      <c r="D275" s="74"/>
      <c r="E275" s="84"/>
      <c r="F275" s="84"/>
      <c r="G275" s="74"/>
      <c r="H275" s="74"/>
      <c r="I275" s="74"/>
    </row>
    <row r="276" spans="1:9" ht="13.5">
      <c r="A276" s="111"/>
      <c r="B276" s="113"/>
      <c r="C276" s="74"/>
      <c r="D276" s="74"/>
      <c r="E276" s="84"/>
      <c r="F276" s="84"/>
      <c r="G276" s="74"/>
      <c r="H276" s="74"/>
      <c r="I276" s="74"/>
    </row>
    <row r="277" spans="1:9" ht="13.5">
      <c r="A277" s="111"/>
      <c r="B277" s="113"/>
      <c r="C277" s="74"/>
      <c r="D277" s="74"/>
      <c r="E277" s="84"/>
      <c r="F277" s="84"/>
      <c r="G277" s="74"/>
      <c r="H277" s="74"/>
      <c r="I277" s="74"/>
    </row>
    <row r="278" spans="1:9" ht="13.5">
      <c r="A278" s="111"/>
      <c r="B278" s="113"/>
      <c r="C278" s="74"/>
      <c r="D278" s="74"/>
      <c r="E278" s="84"/>
      <c r="F278" s="84"/>
      <c r="G278" s="74"/>
      <c r="H278" s="74"/>
      <c r="I278" s="74"/>
    </row>
    <row r="279" spans="1:9" ht="13.5">
      <c r="A279" s="111"/>
      <c r="B279" s="113"/>
      <c r="C279" s="74"/>
      <c r="D279" s="74"/>
      <c r="E279" s="84"/>
      <c r="F279" s="84"/>
      <c r="G279" s="74"/>
      <c r="H279" s="74"/>
      <c r="I279" s="74"/>
    </row>
    <row r="280" spans="1:9" ht="13.5">
      <c r="A280" s="111"/>
      <c r="B280" s="113"/>
      <c r="C280" s="74"/>
      <c r="D280" s="74"/>
      <c r="E280" s="84"/>
      <c r="F280" s="84"/>
      <c r="G280" s="74"/>
      <c r="H280" s="74"/>
      <c r="I280" s="74"/>
    </row>
    <row r="281" spans="1:9" ht="13.5">
      <c r="A281" s="111"/>
      <c r="B281" s="113"/>
      <c r="C281" s="74"/>
      <c r="D281" s="74"/>
      <c r="E281" s="84"/>
      <c r="F281" s="84"/>
      <c r="G281" s="74"/>
      <c r="H281" s="74"/>
      <c r="I281" s="74"/>
    </row>
    <row r="282" spans="1:9" ht="13.5">
      <c r="A282" s="111"/>
      <c r="B282" s="113"/>
      <c r="C282" s="74"/>
      <c r="D282" s="74"/>
      <c r="E282" s="84"/>
      <c r="F282" s="84"/>
      <c r="G282" s="74"/>
      <c r="H282" s="74"/>
      <c r="I282" s="74"/>
    </row>
    <row r="283" spans="1:9" ht="13.5">
      <c r="A283" s="111"/>
      <c r="B283" s="113"/>
      <c r="C283" s="74"/>
      <c r="D283" s="74"/>
      <c r="E283" s="84"/>
      <c r="F283" s="84"/>
      <c r="G283" s="74"/>
      <c r="H283" s="74"/>
      <c r="I283" s="74"/>
    </row>
    <row r="284" spans="1:9" ht="13.5">
      <c r="A284" s="111"/>
      <c r="B284" s="113"/>
      <c r="C284" s="74"/>
      <c r="D284" s="74"/>
      <c r="E284" s="84"/>
      <c r="F284" s="84"/>
      <c r="G284" s="74"/>
      <c r="H284" s="74"/>
      <c r="I284" s="74"/>
    </row>
    <row r="285" spans="1:9" ht="13.5">
      <c r="A285" s="111"/>
      <c r="B285" s="113"/>
      <c r="C285" s="74"/>
      <c r="D285" s="74"/>
      <c r="E285" s="84"/>
      <c r="F285" s="84"/>
      <c r="G285" s="74"/>
      <c r="H285" s="74"/>
      <c r="I285" s="74"/>
    </row>
    <row r="286" spans="1:9" ht="13.5">
      <c r="A286" s="111"/>
      <c r="B286" s="113"/>
      <c r="C286" s="74"/>
      <c r="D286" s="74"/>
      <c r="E286" s="84"/>
      <c r="F286" s="84"/>
      <c r="G286" s="74"/>
      <c r="H286" s="74"/>
      <c r="I286" s="74"/>
    </row>
    <row r="287" spans="1:9" ht="13.5">
      <c r="A287" s="111"/>
      <c r="B287" s="113"/>
      <c r="C287" s="74"/>
      <c r="D287" s="74"/>
      <c r="E287" s="84"/>
      <c r="F287" s="84"/>
      <c r="G287" s="74"/>
      <c r="H287" s="74"/>
      <c r="I287" s="74"/>
    </row>
    <row r="288" spans="1:9" ht="13.5">
      <c r="A288" s="111"/>
      <c r="B288" s="113"/>
      <c r="C288" s="74"/>
      <c r="D288" s="74"/>
      <c r="E288" s="84"/>
      <c r="F288" s="84"/>
      <c r="G288" s="74"/>
      <c r="H288" s="74"/>
      <c r="I288" s="74"/>
    </row>
    <row r="289" spans="1:9" ht="13.5">
      <c r="A289" s="111"/>
      <c r="B289" s="113"/>
      <c r="C289" s="74"/>
      <c r="D289" s="74"/>
      <c r="E289" s="84"/>
      <c r="F289" s="84"/>
      <c r="G289" s="74"/>
      <c r="H289" s="74"/>
      <c r="I289" s="74"/>
    </row>
    <row r="290" spans="1:9" ht="13.5">
      <c r="A290" s="111"/>
      <c r="B290" s="113"/>
      <c r="C290" s="74"/>
      <c r="D290" s="74"/>
      <c r="E290" s="84"/>
      <c r="F290" s="84"/>
      <c r="G290" s="74"/>
      <c r="H290" s="74"/>
      <c r="I290" s="74"/>
    </row>
    <row r="291" spans="1:9" ht="13.5">
      <c r="A291" s="111"/>
      <c r="B291" s="113"/>
      <c r="C291" s="74"/>
      <c r="D291" s="74"/>
      <c r="E291" s="84"/>
      <c r="F291" s="84"/>
      <c r="G291" s="74"/>
      <c r="H291" s="74"/>
      <c r="I291" s="74"/>
    </row>
    <row r="292" spans="1:9" ht="13.5">
      <c r="A292" s="111"/>
      <c r="B292" s="113"/>
      <c r="C292" s="74"/>
      <c r="D292" s="74"/>
      <c r="E292" s="84"/>
      <c r="F292" s="84"/>
      <c r="G292" s="74"/>
      <c r="H292" s="74"/>
      <c r="I292" s="74"/>
    </row>
    <row r="293" spans="1:9" ht="13.5">
      <c r="A293" s="111"/>
      <c r="B293" s="113"/>
      <c r="C293" s="74"/>
      <c r="D293" s="74"/>
      <c r="E293" s="84"/>
      <c r="F293" s="84"/>
      <c r="G293" s="74"/>
      <c r="H293" s="74"/>
      <c r="I293" s="74"/>
    </row>
    <row r="294" spans="1:9" ht="13.5">
      <c r="A294" s="111"/>
      <c r="B294" s="113"/>
      <c r="C294" s="74"/>
      <c r="D294" s="74"/>
      <c r="E294" s="84"/>
      <c r="F294" s="84"/>
      <c r="G294" s="74"/>
      <c r="H294" s="74"/>
      <c r="I294" s="74"/>
    </row>
    <row r="295" spans="1:9" ht="13.5">
      <c r="A295" s="111"/>
      <c r="B295" s="113"/>
      <c r="C295" s="74"/>
      <c r="D295" s="74"/>
      <c r="E295" s="84"/>
      <c r="F295" s="84"/>
      <c r="G295" s="74"/>
      <c r="H295" s="74"/>
      <c r="I295" s="74"/>
    </row>
    <row r="296" spans="1:9" ht="13.5">
      <c r="A296" s="111"/>
      <c r="B296" s="113"/>
      <c r="C296" s="74"/>
      <c r="D296" s="74"/>
      <c r="E296" s="84"/>
      <c r="F296" s="84"/>
      <c r="G296" s="74"/>
      <c r="H296" s="74"/>
      <c r="I296" s="74"/>
    </row>
    <row r="297" spans="1:9" ht="13.5">
      <c r="A297" s="111"/>
      <c r="B297" s="113"/>
      <c r="C297" s="74"/>
      <c r="D297" s="74"/>
      <c r="E297" s="84"/>
      <c r="F297" s="84"/>
      <c r="G297" s="74"/>
      <c r="H297" s="74"/>
      <c r="I297" s="74"/>
    </row>
    <row r="298" spans="1:9" ht="13.5">
      <c r="A298" s="111"/>
      <c r="B298" s="113"/>
      <c r="C298" s="74"/>
      <c r="D298" s="74"/>
      <c r="E298" s="84"/>
      <c r="F298" s="84"/>
      <c r="G298" s="74"/>
      <c r="H298" s="74"/>
      <c r="I298" s="74"/>
    </row>
    <row r="299" spans="1:9" ht="13.5">
      <c r="A299" s="111"/>
      <c r="B299" s="113"/>
      <c r="C299" s="74"/>
      <c r="D299" s="74"/>
      <c r="E299" s="84"/>
      <c r="F299" s="84"/>
      <c r="G299" s="74"/>
      <c r="H299" s="74"/>
      <c r="I299" s="74"/>
    </row>
    <row r="300" spans="1:9" ht="13.5">
      <c r="A300" s="111"/>
      <c r="B300" s="113"/>
      <c r="C300" s="74"/>
      <c r="D300" s="74"/>
      <c r="E300" s="84"/>
      <c r="F300" s="84"/>
      <c r="G300" s="74"/>
      <c r="H300" s="74"/>
      <c r="I300" s="74"/>
    </row>
    <row r="301" spans="1:9" ht="13.5">
      <c r="A301" s="111"/>
      <c r="B301" s="113"/>
      <c r="C301" s="74"/>
      <c r="D301" s="74"/>
      <c r="E301" s="84"/>
      <c r="F301" s="84"/>
      <c r="G301" s="74"/>
      <c r="H301" s="74"/>
      <c r="I301" s="74"/>
    </row>
    <row r="302" spans="1:9" ht="13.5">
      <c r="A302" s="111"/>
      <c r="B302" s="113"/>
      <c r="C302" s="74"/>
      <c r="D302" s="74"/>
      <c r="E302" s="84"/>
      <c r="F302" s="84"/>
      <c r="G302" s="74"/>
      <c r="H302" s="74"/>
      <c r="I302" s="74"/>
    </row>
    <row r="303" spans="1:9" ht="13.5">
      <c r="A303" s="111"/>
      <c r="B303" s="113"/>
      <c r="C303" s="74"/>
      <c r="D303" s="74"/>
      <c r="E303" s="84"/>
      <c r="F303" s="84"/>
      <c r="G303" s="74"/>
      <c r="H303" s="74"/>
      <c r="I303" s="74"/>
    </row>
    <row r="304" spans="1:9" ht="13.5">
      <c r="A304" s="111"/>
      <c r="B304" s="113"/>
      <c r="C304" s="74"/>
      <c r="D304" s="74"/>
      <c r="E304" s="84"/>
      <c r="F304" s="84"/>
      <c r="G304" s="74"/>
      <c r="H304" s="74"/>
      <c r="I304" s="74"/>
    </row>
    <row r="305" spans="1:9" ht="13.5">
      <c r="A305" s="111"/>
      <c r="B305" s="113"/>
      <c r="C305" s="74"/>
      <c r="D305" s="74"/>
      <c r="E305" s="84"/>
      <c r="F305" s="84"/>
      <c r="G305" s="74"/>
      <c r="H305" s="74"/>
      <c r="I305" s="74"/>
    </row>
    <row r="306" spans="1:9" ht="13.5">
      <c r="A306" s="111"/>
      <c r="B306" s="113"/>
      <c r="C306" s="74"/>
      <c r="D306" s="74"/>
      <c r="E306" s="84"/>
      <c r="F306" s="84"/>
      <c r="G306" s="74"/>
      <c r="H306" s="74"/>
      <c r="I306" s="74"/>
    </row>
    <row r="307" spans="1:9" ht="13.5">
      <c r="A307" s="111"/>
      <c r="B307" s="113"/>
      <c r="C307" s="74"/>
      <c r="D307" s="74"/>
      <c r="E307" s="84"/>
      <c r="F307" s="84"/>
      <c r="G307" s="74"/>
      <c r="H307" s="74"/>
      <c r="I307" s="74"/>
    </row>
    <row r="308" spans="1:9" ht="13.5">
      <c r="A308" s="111"/>
      <c r="B308" s="113"/>
      <c r="C308" s="74"/>
      <c r="D308" s="74"/>
      <c r="E308" s="84"/>
      <c r="F308" s="84"/>
      <c r="G308" s="74"/>
      <c r="H308" s="74"/>
      <c r="I308" s="74"/>
    </row>
    <row r="309" spans="1:9" ht="13.5">
      <c r="A309" s="111"/>
      <c r="B309" s="113"/>
      <c r="C309" s="74"/>
      <c r="D309" s="74"/>
      <c r="E309" s="84"/>
      <c r="F309" s="84"/>
      <c r="G309" s="74"/>
      <c r="H309" s="74"/>
      <c r="I309" s="74"/>
    </row>
    <row r="310" spans="1:9" ht="13.5">
      <c r="A310" s="111"/>
      <c r="B310" s="113"/>
      <c r="C310" s="74"/>
      <c r="D310" s="74"/>
      <c r="E310" s="84"/>
      <c r="F310" s="84"/>
      <c r="G310" s="74"/>
      <c r="H310" s="74"/>
      <c r="I310" s="74"/>
    </row>
    <row r="311" spans="1:9" ht="13.5">
      <c r="A311" s="111"/>
      <c r="B311" s="113"/>
      <c r="C311" s="74"/>
      <c r="D311" s="74"/>
      <c r="E311" s="84"/>
      <c r="F311" s="84"/>
      <c r="G311" s="74"/>
      <c r="H311" s="74"/>
      <c r="I311" s="74"/>
    </row>
    <row r="312" spans="1:9" ht="13.5">
      <c r="A312" s="111"/>
      <c r="B312" s="113"/>
      <c r="C312" s="74"/>
      <c r="D312" s="74"/>
      <c r="E312" s="84"/>
      <c r="F312" s="84"/>
      <c r="G312" s="74"/>
      <c r="H312" s="74"/>
      <c r="I312" s="74"/>
    </row>
    <row r="313" spans="1:9" ht="13.5">
      <c r="A313" s="111"/>
      <c r="B313" s="113"/>
      <c r="C313" s="74"/>
      <c r="D313" s="74"/>
      <c r="E313" s="84"/>
      <c r="F313" s="84"/>
      <c r="G313" s="74"/>
      <c r="H313" s="74"/>
      <c r="I313" s="74"/>
    </row>
    <row r="314" spans="1:9" ht="13.5">
      <c r="A314" s="111"/>
      <c r="B314" s="113"/>
      <c r="C314" s="74"/>
      <c r="D314" s="74"/>
      <c r="E314" s="84"/>
      <c r="F314" s="84"/>
      <c r="G314" s="74"/>
      <c r="H314" s="74"/>
      <c r="I314" s="74"/>
    </row>
    <row r="315" spans="1:9" ht="13.5">
      <c r="A315" s="111"/>
      <c r="B315" s="113"/>
      <c r="C315" s="74"/>
      <c r="D315" s="74"/>
      <c r="E315" s="84"/>
      <c r="F315" s="84"/>
      <c r="G315" s="74"/>
      <c r="H315" s="74"/>
      <c r="I315" s="74"/>
    </row>
    <row r="316" spans="1:9" ht="13.5">
      <c r="A316" s="111"/>
      <c r="B316" s="113"/>
      <c r="C316" s="74"/>
      <c r="D316" s="74"/>
      <c r="E316" s="84"/>
      <c r="F316" s="84"/>
      <c r="G316" s="74"/>
      <c r="H316" s="74"/>
      <c r="I316" s="74"/>
    </row>
    <row r="317" spans="1:9" ht="13.5">
      <c r="A317" s="111"/>
      <c r="B317" s="113"/>
      <c r="C317" s="74"/>
      <c r="D317" s="74"/>
      <c r="E317" s="84"/>
      <c r="F317" s="84"/>
      <c r="G317" s="74"/>
      <c r="H317" s="74"/>
      <c r="I317" s="74"/>
    </row>
    <row r="318" spans="1:9" ht="13.5">
      <c r="A318" s="111"/>
      <c r="B318" s="113"/>
      <c r="C318" s="74"/>
      <c r="D318" s="74"/>
      <c r="E318" s="84"/>
      <c r="F318" s="84"/>
      <c r="G318" s="74"/>
      <c r="H318" s="74"/>
      <c r="I318" s="74"/>
    </row>
    <row r="319" spans="1:9" ht="13.5">
      <c r="A319" s="111"/>
      <c r="B319" s="113"/>
      <c r="C319" s="74"/>
      <c r="D319" s="74"/>
      <c r="E319" s="84"/>
      <c r="F319" s="84"/>
      <c r="G319" s="74"/>
      <c r="H319" s="74"/>
      <c r="I319" s="74"/>
    </row>
    <row r="320" spans="1:9" ht="13.5">
      <c r="A320" s="111"/>
      <c r="B320" s="113"/>
      <c r="C320" s="74"/>
      <c r="D320" s="74"/>
      <c r="E320" s="84"/>
      <c r="F320" s="84"/>
      <c r="G320" s="74"/>
      <c r="H320" s="74"/>
      <c r="I320" s="74"/>
    </row>
    <row r="321" spans="1:9" ht="13.5">
      <c r="A321" s="111"/>
      <c r="B321" s="113"/>
      <c r="C321" s="74"/>
      <c r="D321" s="74"/>
      <c r="E321" s="84"/>
      <c r="F321" s="84"/>
      <c r="G321" s="74"/>
      <c r="H321" s="74"/>
      <c r="I321" s="74"/>
    </row>
    <row r="322" spans="1:9" ht="13.5">
      <c r="A322" s="111"/>
      <c r="B322" s="113"/>
      <c r="C322" s="74"/>
      <c r="D322" s="74"/>
      <c r="E322" s="84"/>
      <c r="F322" s="84"/>
      <c r="G322" s="74"/>
      <c r="H322" s="74"/>
      <c r="I322" s="74"/>
    </row>
    <row r="323" spans="1:9" ht="13.5">
      <c r="A323" s="111"/>
      <c r="B323" s="113"/>
      <c r="C323" s="74"/>
      <c r="D323" s="74"/>
      <c r="E323" s="84"/>
      <c r="F323" s="84"/>
      <c r="G323" s="74"/>
      <c r="H323" s="74"/>
      <c r="I323" s="74"/>
    </row>
    <row r="324" spans="1:9" ht="13.5">
      <c r="A324" s="111"/>
      <c r="B324" s="113"/>
      <c r="C324" s="74"/>
      <c r="D324" s="74"/>
      <c r="E324" s="84"/>
      <c r="F324" s="84"/>
      <c r="G324" s="74"/>
      <c r="H324" s="74"/>
      <c r="I324" s="74"/>
    </row>
    <row r="325" spans="1:9" ht="13.5">
      <c r="A325" s="111"/>
      <c r="B325" s="113"/>
      <c r="C325" s="74"/>
      <c r="D325" s="74"/>
      <c r="E325" s="84"/>
      <c r="F325" s="84"/>
      <c r="G325" s="74"/>
      <c r="H325" s="74"/>
      <c r="I325" s="74"/>
    </row>
    <row r="326" spans="1:9" ht="13.5">
      <c r="A326" s="111"/>
      <c r="B326" s="113"/>
      <c r="C326" s="74"/>
      <c r="D326" s="74"/>
      <c r="E326" s="84"/>
      <c r="F326" s="84"/>
      <c r="G326" s="74"/>
      <c r="H326" s="74"/>
      <c r="I326" s="74"/>
    </row>
    <row r="327" spans="1:9" ht="13.5">
      <c r="A327" s="111"/>
      <c r="B327" s="113"/>
      <c r="C327" s="74"/>
      <c r="D327" s="74"/>
      <c r="E327" s="84"/>
      <c r="F327" s="84"/>
      <c r="G327" s="74"/>
      <c r="H327" s="74"/>
      <c r="I327" s="74"/>
    </row>
    <row r="328" spans="1:9" ht="13.5">
      <c r="A328" s="111"/>
      <c r="B328" s="113"/>
      <c r="C328" s="74"/>
      <c r="D328" s="74"/>
      <c r="E328" s="84"/>
      <c r="F328" s="84"/>
      <c r="G328" s="74"/>
      <c r="H328" s="74"/>
      <c r="I328" s="74"/>
    </row>
    <row r="329" spans="1:9" ht="13.5">
      <c r="A329" s="111"/>
      <c r="B329" s="113"/>
      <c r="C329" s="74"/>
      <c r="D329" s="74"/>
      <c r="E329" s="84"/>
      <c r="F329" s="84"/>
      <c r="G329" s="74"/>
      <c r="H329" s="74"/>
      <c r="I329" s="74"/>
    </row>
    <row r="330" spans="1:9" ht="13.5">
      <c r="A330" s="111"/>
      <c r="B330" s="113"/>
      <c r="C330" s="74"/>
      <c r="D330" s="74"/>
      <c r="E330" s="84"/>
      <c r="F330" s="84"/>
      <c r="G330" s="74"/>
      <c r="H330" s="74"/>
      <c r="I330" s="74"/>
    </row>
    <row r="331" spans="1:9" ht="13.5">
      <c r="A331" s="111"/>
      <c r="B331" s="113"/>
      <c r="C331" s="74"/>
      <c r="D331" s="74"/>
      <c r="E331" s="84"/>
      <c r="F331" s="84"/>
      <c r="G331" s="74"/>
      <c r="H331" s="74"/>
      <c r="I331" s="74"/>
    </row>
    <row r="332" spans="1:9" ht="13.5">
      <c r="A332" s="111"/>
      <c r="B332" s="113"/>
      <c r="C332" s="74"/>
      <c r="D332" s="74"/>
      <c r="E332" s="84"/>
      <c r="F332" s="84"/>
      <c r="G332" s="74"/>
      <c r="H332" s="74"/>
      <c r="I332" s="74"/>
    </row>
    <row r="333" spans="1:9" ht="13.5">
      <c r="A333" s="111"/>
      <c r="B333" s="113"/>
      <c r="C333" s="74"/>
      <c r="D333" s="74"/>
      <c r="E333" s="84"/>
      <c r="F333" s="84"/>
      <c r="G333" s="74"/>
      <c r="H333" s="74"/>
      <c r="I333" s="74"/>
    </row>
    <row r="334" spans="1:9" ht="13.5">
      <c r="A334" s="111"/>
      <c r="B334" s="113"/>
      <c r="C334" s="74"/>
      <c r="D334" s="74"/>
      <c r="E334" s="84"/>
      <c r="F334" s="84"/>
      <c r="G334" s="74"/>
      <c r="H334" s="74"/>
      <c r="I334" s="74"/>
    </row>
    <row r="335" spans="1:9" ht="13.5">
      <c r="A335" s="111"/>
      <c r="B335" s="113"/>
      <c r="C335" s="74"/>
      <c r="D335" s="74"/>
      <c r="E335" s="84"/>
      <c r="F335" s="84"/>
      <c r="G335" s="74"/>
      <c r="H335" s="74"/>
      <c r="I335" s="74"/>
    </row>
    <row r="336" spans="1:9" ht="13.5">
      <c r="A336" s="111"/>
      <c r="B336" s="113"/>
      <c r="C336" s="74"/>
      <c r="D336" s="74"/>
      <c r="E336" s="84"/>
      <c r="F336" s="84"/>
      <c r="G336" s="74"/>
      <c r="H336" s="74"/>
      <c r="I336" s="74"/>
    </row>
    <row r="337" spans="1:9" ht="13.5">
      <c r="A337" s="111"/>
      <c r="B337" s="113"/>
      <c r="C337" s="74"/>
      <c r="D337" s="74"/>
      <c r="E337" s="84"/>
      <c r="F337" s="84"/>
      <c r="G337" s="74"/>
      <c r="H337" s="74"/>
      <c r="I337" s="74"/>
    </row>
    <row r="338" spans="1:9" ht="13.5">
      <c r="A338" s="111"/>
      <c r="B338" s="113"/>
      <c r="C338" s="74"/>
      <c r="D338" s="74"/>
      <c r="E338" s="84"/>
      <c r="F338" s="84"/>
      <c r="G338" s="74"/>
      <c r="H338" s="74"/>
      <c r="I338" s="74"/>
    </row>
    <row r="339" spans="1:9" ht="13.5">
      <c r="A339" s="111"/>
      <c r="B339" s="113"/>
      <c r="C339" s="74"/>
      <c r="D339" s="74"/>
      <c r="E339" s="84"/>
      <c r="F339" s="84"/>
      <c r="G339" s="74"/>
      <c r="H339" s="74"/>
      <c r="I339" s="74"/>
    </row>
    <row r="340" spans="1:9" ht="13.5">
      <c r="A340" s="111"/>
      <c r="B340" s="113"/>
      <c r="C340" s="74"/>
      <c r="D340" s="74"/>
      <c r="E340" s="84"/>
      <c r="F340" s="84"/>
      <c r="G340" s="74"/>
      <c r="H340" s="74"/>
      <c r="I340" s="74"/>
    </row>
    <row r="341" spans="1:9" ht="13.5">
      <c r="A341" s="111"/>
      <c r="B341" s="113"/>
      <c r="C341" s="74"/>
      <c r="D341" s="74"/>
      <c r="E341" s="84"/>
      <c r="F341" s="84"/>
      <c r="G341" s="74"/>
      <c r="H341" s="74"/>
      <c r="I341" s="74"/>
    </row>
    <row r="342" spans="1:9" ht="13.5">
      <c r="A342" s="111"/>
      <c r="B342" s="113"/>
      <c r="C342" s="74"/>
      <c r="D342" s="74"/>
      <c r="E342" s="84"/>
      <c r="F342" s="84"/>
      <c r="G342" s="74"/>
      <c r="H342" s="74"/>
      <c r="I342" s="74"/>
    </row>
    <row r="343" spans="1:9" ht="13.5">
      <c r="A343" s="111"/>
      <c r="B343" s="113"/>
      <c r="C343" s="74"/>
      <c r="D343" s="74"/>
      <c r="E343" s="84"/>
      <c r="F343" s="84"/>
      <c r="G343" s="74"/>
      <c r="H343" s="74"/>
      <c r="I343" s="74"/>
    </row>
    <row r="344" spans="1:9" ht="13.5">
      <c r="A344" s="111"/>
      <c r="B344" s="113"/>
      <c r="C344" s="74"/>
      <c r="D344" s="74"/>
      <c r="E344" s="84"/>
      <c r="F344" s="84"/>
      <c r="G344" s="74"/>
      <c r="H344" s="74"/>
      <c r="I344" s="74"/>
    </row>
    <row r="345" spans="1:9" ht="13.5">
      <c r="A345" s="111"/>
      <c r="B345" s="113"/>
      <c r="C345" s="74"/>
      <c r="D345" s="74"/>
      <c r="E345" s="84"/>
      <c r="F345" s="84"/>
      <c r="G345" s="74"/>
      <c r="H345" s="74"/>
      <c r="I345" s="74"/>
    </row>
    <row r="346" spans="1:9" ht="13.5">
      <c r="A346" s="111"/>
      <c r="B346" s="113"/>
      <c r="C346" s="74"/>
      <c r="D346" s="74"/>
      <c r="E346" s="84"/>
      <c r="F346" s="84"/>
      <c r="G346" s="74"/>
      <c r="H346" s="74"/>
      <c r="I346" s="74"/>
    </row>
    <row r="347" spans="1:9" ht="13.5">
      <c r="A347" s="111"/>
      <c r="B347" s="113"/>
      <c r="C347" s="74"/>
      <c r="D347" s="74"/>
      <c r="E347" s="84"/>
      <c r="F347" s="84"/>
      <c r="G347" s="74"/>
      <c r="H347" s="74"/>
      <c r="I347" s="74"/>
    </row>
    <row r="348" spans="1:9" ht="13.5">
      <c r="A348" s="111"/>
      <c r="B348" s="113"/>
      <c r="C348" s="74"/>
      <c r="D348" s="74"/>
      <c r="E348" s="84"/>
      <c r="F348" s="84"/>
      <c r="G348" s="74"/>
      <c r="H348" s="74"/>
      <c r="I348" s="74"/>
    </row>
    <row r="349" spans="1:9" ht="13.5">
      <c r="A349" s="111"/>
      <c r="B349" s="113"/>
      <c r="C349" s="74"/>
      <c r="D349" s="74"/>
      <c r="E349" s="84"/>
      <c r="F349" s="84"/>
      <c r="G349" s="74"/>
      <c r="H349" s="74"/>
      <c r="I349" s="74"/>
    </row>
    <row r="350" spans="1:9" ht="13.5">
      <c r="A350" s="111"/>
      <c r="B350" s="113"/>
      <c r="C350" s="74"/>
      <c r="D350" s="74"/>
      <c r="E350" s="84"/>
      <c r="F350" s="84"/>
      <c r="G350" s="74"/>
      <c r="H350" s="74"/>
      <c r="I350" s="74"/>
    </row>
    <row r="351" spans="1:9" ht="13.5">
      <c r="A351" s="111"/>
      <c r="B351" s="113"/>
      <c r="C351" s="74"/>
      <c r="D351" s="74"/>
      <c r="E351" s="84"/>
      <c r="F351" s="84"/>
      <c r="G351" s="74"/>
      <c r="H351" s="74"/>
      <c r="I351" s="74"/>
    </row>
    <row r="352" spans="1:9" ht="13.5">
      <c r="A352" s="111"/>
      <c r="B352" s="114"/>
      <c r="C352" s="74"/>
      <c r="D352" s="74"/>
      <c r="E352" s="84"/>
      <c r="F352" s="84"/>
      <c r="G352" s="74"/>
      <c r="H352" s="74"/>
      <c r="I352" s="74"/>
    </row>
    <row r="353" spans="1:9" ht="13.5">
      <c r="A353" s="111"/>
      <c r="B353" s="114"/>
      <c r="C353" s="74"/>
      <c r="D353" s="74"/>
      <c r="E353" s="84"/>
      <c r="F353" s="84"/>
      <c r="G353" s="74"/>
      <c r="H353" s="74"/>
      <c r="I353" s="74"/>
    </row>
    <row r="354" spans="1:9" ht="13.5">
      <c r="A354" s="111"/>
      <c r="B354" s="114"/>
      <c r="C354" s="74"/>
      <c r="D354" s="74"/>
      <c r="E354" s="84"/>
      <c r="F354" s="84"/>
      <c r="G354" s="74"/>
      <c r="H354" s="74"/>
      <c r="I354" s="74"/>
    </row>
    <row r="355" spans="1:9" ht="13.5">
      <c r="A355" s="111"/>
      <c r="B355" s="114"/>
      <c r="C355" s="74"/>
      <c r="D355" s="74"/>
      <c r="E355" s="84"/>
      <c r="F355" s="84"/>
      <c r="G355" s="74"/>
      <c r="H355" s="74"/>
      <c r="I355" s="74"/>
    </row>
    <row r="356" spans="1:9" ht="13.5">
      <c r="A356" s="111"/>
      <c r="B356" s="114"/>
      <c r="C356" s="74"/>
      <c r="D356" s="74"/>
      <c r="E356" s="84"/>
      <c r="F356" s="84"/>
      <c r="G356" s="74"/>
      <c r="H356" s="74"/>
      <c r="I356" s="74"/>
    </row>
    <row r="357" spans="1:9" ht="13.5">
      <c r="A357" s="111"/>
      <c r="B357" s="114"/>
      <c r="C357" s="74"/>
      <c r="D357" s="74"/>
      <c r="E357" s="84"/>
      <c r="F357" s="84"/>
      <c r="G357" s="74"/>
      <c r="H357" s="74"/>
      <c r="I357" s="74"/>
    </row>
    <row r="358" spans="1:9" ht="13.5">
      <c r="A358" s="111"/>
      <c r="B358" s="114"/>
      <c r="C358" s="74"/>
      <c r="D358" s="74"/>
      <c r="E358" s="84"/>
      <c r="F358" s="84"/>
      <c r="G358" s="74"/>
      <c r="H358" s="74"/>
      <c r="I358" s="74"/>
    </row>
    <row r="359" spans="1:9" ht="13.5">
      <c r="A359" s="111"/>
      <c r="B359" s="114"/>
      <c r="C359" s="74"/>
      <c r="D359" s="74"/>
      <c r="E359" s="84"/>
      <c r="F359" s="84"/>
      <c r="G359" s="74"/>
      <c r="H359" s="74"/>
      <c r="I359" s="74"/>
    </row>
    <row r="360" spans="1:9" ht="13.5">
      <c r="A360" s="111"/>
      <c r="B360" s="114"/>
      <c r="C360" s="74"/>
      <c r="D360" s="74"/>
      <c r="E360" s="84"/>
      <c r="F360" s="84"/>
      <c r="G360" s="74"/>
      <c r="H360" s="74"/>
      <c r="I360" s="74"/>
    </row>
    <row r="361" spans="1:9" ht="13.5">
      <c r="A361" s="111"/>
      <c r="B361" s="114"/>
      <c r="C361" s="74"/>
      <c r="D361" s="74"/>
      <c r="E361" s="84"/>
      <c r="F361" s="84"/>
      <c r="G361" s="74"/>
      <c r="H361" s="74"/>
      <c r="I361" s="74"/>
    </row>
    <row r="362" spans="1:9" ht="13.5">
      <c r="A362" s="111"/>
      <c r="B362" s="114"/>
      <c r="C362" s="74"/>
      <c r="D362" s="74"/>
      <c r="E362" s="84"/>
      <c r="F362" s="84"/>
      <c r="G362" s="74"/>
      <c r="H362" s="74"/>
      <c r="I362" s="74"/>
    </row>
    <row r="363" spans="1:9" ht="13.5">
      <c r="A363" s="111"/>
      <c r="B363" s="114"/>
      <c r="C363" s="74"/>
      <c r="D363" s="74"/>
      <c r="E363" s="84"/>
      <c r="F363" s="84"/>
      <c r="G363" s="74"/>
      <c r="H363" s="74"/>
      <c r="I363" s="74"/>
    </row>
    <row r="364" spans="1:9" ht="13.5">
      <c r="A364" s="111"/>
      <c r="B364" s="114"/>
      <c r="C364" s="74"/>
      <c r="D364" s="74"/>
      <c r="E364" s="84"/>
      <c r="F364" s="84"/>
      <c r="G364" s="74"/>
      <c r="H364" s="74"/>
      <c r="I364" s="74"/>
    </row>
    <row r="365" spans="1:9" ht="13.5">
      <c r="A365" s="111"/>
      <c r="B365" s="114"/>
      <c r="C365" s="74"/>
      <c r="D365" s="74"/>
      <c r="E365" s="84"/>
      <c r="F365" s="84"/>
      <c r="G365" s="74"/>
      <c r="H365" s="74"/>
      <c r="I365" s="74"/>
    </row>
    <row r="366" spans="1:9" ht="13.5">
      <c r="A366" s="111"/>
      <c r="B366" s="114"/>
      <c r="C366" s="74"/>
      <c r="D366" s="74"/>
      <c r="E366" s="84"/>
      <c r="F366" s="84"/>
      <c r="G366" s="74"/>
      <c r="H366" s="74"/>
      <c r="I366" s="74"/>
    </row>
    <row r="367" spans="1:9" ht="13.5">
      <c r="A367" s="111"/>
      <c r="B367" s="114"/>
      <c r="C367" s="74"/>
      <c r="D367" s="74"/>
      <c r="E367" s="84"/>
      <c r="F367" s="84"/>
      <c r="G367" s="74"/>
      <c r="H367" s="74"/>
      <c r="I367" s="74"/>
    </row>
    <row r="368" spans="1:9" ht="13.5">
      <c r="A368" s="111"/>
      <c r="B368" s="114"/>
      <c r="C368" s="74"/>
      <c r="D368" s="74"/>
      <c r="E368" s="84"/>
      <c r="F368" s="84"/>
      <c r="G368" s="74"/>
      <c r="H368" s="74"/>
      <c r="I368" s="74"/>
    </row>
    <row r="369" spans="1:9" ht="13.5">
      <c r="A369" s="111"/>
      <c r="B369" s="114"/>
      <c r="C369" s="74"/>
      <c r="D369" s="74"/>
      <c r="E369" s="84"/>
      <c r="F369" s="84"/>
      <c r="G369" s="74"/>
      <c r="H369" s="74"/>
      <c r="I369" s="74"/>
    </row>
    <row r="370" spans="1:9" ht="13.5">
      <c r="A370" s="111"/>
      <c r="B370" s="114"/>
      <c r="C370" s="74"/>
      <c r="D370" s="74"/>
      <c r="E370" s="84"/>
      <c r="F370" s="84"/>
      <c r="G370" s="74"/>
      <c r="H370" s="74"/>
      <c r="I370" s="74"/>
    </row>
    <row r="371" spans="1:9" ht="13.5">
      <c r="A371" s="111"/>
      <c r="B371" s="114"/>
      <c r="C371" s="74"/>
      <c r="D371" s="74"/>
      <c r="E371" s="84"/>
      <c r="F371" s="84"/>
      <c r="G371" s="74"/>
      <c r="H371" s="74"/>
      <c r="I371" s="74"/>
    </row>
    <row r="372" spans="1:9" ht="13.5">
      <c r="A372" s="111"/>
      <c r="B372" s="114"/>
      <c r="C372" s="74"/>
      <c r="D372" s="74"/>
      <c r="E372" s="84"/>
      <c r="F372" s="84"/>
      <c r="G372" s="74"/>
      <c r="H372" s="74"/>
      <c r="I372" s="74"/>
    </row>
    <row r="373" spans="1:9" ht="13.5">
      <c r="A373" s="111"/>
      <c r="B373" s="114"/>
      <c r="C373" s="74"/>
      <c r="D373" s="74"/>
      <c r="E373" s="84"/>
      <c r="F373" s="84"/>
      <c r="G373" s="74"/>
      <c r="H373" s="74"/>
      <c r="I373" s="74"/>
    </row>
    <row r="374" spans="1:9" ht="13.5">
      <c r="A374" s="111"/>
      <c r="B374" s="114"/>
      <c r="C374" s="74"/>
      <c r="D374" s="74"/>
      <c r="E374" s="84"/>
      <c r="F374" s="84"/>
      <c r="G374" s="74"/>
      <c r="H374" s="74"/>
      <c r="I374" s="74"/>
    </row>
    <row r="375" spans="1:9" ht="13.5">
      <c r="A375" s="111"/>
      <c r="B375" s="114"/>
      <c r="C375" s="74"/>
      <c r="D375" s="74"/>
      <c r="E375" s="84"/>
      <c r="F375" s="84"/>
      <c r="G375" s="74"/>
      <c r="H375" s="74"/>
      <c r="I375" s="74"/>
    </row>
    <row r="376" spans="1:9" ht="13.5">
      <c r="A376" s="111"/>
      <c r="B376" s="114"/>
      <c r="C376" s="74"/>
      <c r="D376" s="74"/>
      <c r="E376" s="84"/>
      <c r="F376" s="84"/>
      <c r="G376" s="74"/>
      <c r="H376" s="74"/>
      <c r="I376" s="74"/>
    </row>
    <row r="377" spans="1:9" ht="13.5">
      <c r="A377" s="111"/>
      <c r="B377" s="114"/>
      <c r="C377" s="74"/>
      <c r="D377" s="74"/>
      <c r="E377" s="84"/>
      <c r="F377" s="84"/>
      <c r="G377" s="74"/>
      <c r="H377" s="74"/>
      <c r="I377" s="74"/>
    </row>
    <row r="378" spans="1:9" ht="13.5">
      <c r="A378" s="111"/>
      <c r="B378" s="114"/>
      <c r="C378" s="74"/>
      <c r="D378" s="74"/>
      <c r="E378" s="84"/>
      <c r="F378" s="84"/>
      <c r="G378" s="74"/>
      <c r="H378" s="74"/>
      <c r="I378" s="74"/>
    </row>
    <row r="379" spans="1:9" ht="13.5">
      <c r="A379" s="111"/>
      <c r="B379" s="114"/>
      <c r="C379" s="74"/>
      <c r="D379" s="74"/>
      <c r="E379" s="84"/>
      <c r="F379" s="84"/>
      <c r="G379" s="74"/>
      <c r="H379" s="74"/>
      <c r="I379" s="74"/>
    </row>
    <row r="380" spans="1:9" ht="13.5">
      <c r="A380" s="111"/>
      <c r="B380" s="114"/>
      <c r="C380" s="74"/>
      <c r="D380" s="74"/>
      <c r="E380" s="84"/>
      <c r="F380" s="84"/>
      <c r="G380" s="74"/>
      <c r="H380" s="74"/>
      <c r="I380" s="74"/>
    </row>
    <row r="381" spans="1:9" ht="13.5">
      <c r="A381" s="111"/>
      <c r="B381" s="114"/>
      <c r="C381" s="74"/>
      <c r="D381" s="74"/>
      <c r="E381" s="84"/>
      <c r="F381" s="84"/>
      <c r="G381" s="74"/>
      <c r="H381" s="74"/>
      <c r="I381" s="74"/>
    </row>
    <row r="382" spans="1:9" ht="13.5">
      <c r="A382" s="111"/>
      <c r="B382" s="114"/>
      <c r="C382" s="74"/>
      <c r="D382" s="74"/>
      <c r="E382" s="84"/>
      <c r="F382" s="84"/>
      <c r="G382" s="74"/>
      <c r="H382" s="74"/>
      <c r="I382" s="74"/>
    </row>
    <row r="383" spans="1:9" ht="13.5">
      <c r="A383" s="111"/>
      <c r="B383" s="114"/>
      <c r="C383" s="74"/>
      <c r="D383" s="74"/>
      <c r="E383" s="84"/>
      <c r="F383" s="84"/>
      <c r="G383" s="74"/>
      <c r="H383" s="74"/>
      <c r="I383" s="74"/>
    </row>
    <row r="384" spans="1:9" ht="13.5">
      <c r="A384" s="111"/>
      <c r="B384" s="114"/>
      <c r="C384" s="74"/>
      <c r="D384" s="74"/>
      <c r="E384" s="84"/>
      <c r="F384" s="84"/>
      <c r="G384" s="74"/>
      <c r="H384" s="74"/>
      <c r="I384" s="74"/>
    </row>
    <row r="385" spans="1:9" ht="13.5">
      <c r="A385" s="111"/>
      <c r="B385" s="114"/>
      <c r="C385" s="74"/>
      <c r="D385" s="74"/>
      <c r="E385" s="84"/>
      <c r="F385" s="84"/>
      <c r="G385" s="74"/>
      <c r="H385" s="74"/>
      <c r="I385" s="74"/>
    </row>
    <row r="386" spans="1:9" ht="13.5">
      <c r="A386" s="111"/>
      <c r="B386" s="114"/>
      <c r="C386" s="74"/>
      <c r="D386" s="74"/>
      <c r="E386" s="84"/>
      <c r="F386" s="84"/>
      <c r="G386" s="74"/>
      <c r="H386" s="74"/>
      <c r="I386" s="74"/>
    </row>
    <row r="387" spans="1:9" ht="13.5">
      <c r="A387" s="111"/>
      <c r="B387" s="114"/>
      <c r="C387" s="74"/>
      <c r="D387" s="74"/>
      <c r="E387" s="84"/>
      <c r="F387" s="84"/>
      <c r="G387" s="74"/>
      <c r="H387" s="74"/>
      <c r="I387" s="74"/>
    </row>
    <row r="388" spans="1:9" ht="13.5">
      <c r="A388" s="111"/>
      <c r="B388" s="114"/>
      <c r="C388" s="74"/>
      <c r="D388" s="74"/>
      <c r="E388" s="84"/>
      <c r="F388" s="84"/>
      <c r="G388" s="74"/>
      <c r="H388" s="74"/>
      <c r="I388" s="74"/>
    </row>
    <row r="389" spans="1:9" ht="13.5">
      <c r="A389" s="111"/>
      <c r="B389" s="114"/>
      <c r="C389" s="74"/>
      <c r="D389" s="74"/>
      <c r="E389" s="84"/>
      <c r="F389" s="84"/>
      <c r="G389" s="74"/>
      <c r="H389" s="74"/>
      <c r="I389" s="74"/>
    </row>
    <row r="390" spans="1:9" ht="13.5">
      <c r="A390" s="111"/>
      <c r="B390" s="114"/>
      <c r="C390" s="74"/>
      <c r="D390" s="74"/>
      <c r="E390" s="84"/>
      <c r="F390" s="84"/>
      <c r="G390" s="74"/>
      <c r="H390" s="74"/>
      <c r="I390" s="74"/>
    </row>
    <row r="391" spans="1:9" ht="13.5">
      <c r="A391" s="111"/>
      <c r="B391" s="114"/>
      <c r="C391" s="74"/>
      <c r="D391" s="74"/>
      <c r="E391" s="84"/>
      <c r="F391" s="84"/>
      <c r="G391" s="74"/>
      <c r="H391" s="74"/>
      <c r="I391" s="74"/>
    </row>
    <row r="392" spans="1:9" ht="13.5">
      <c r="A392" s="111"/>
      <c r="B392" s="114"/>
      <c r="C392" s="74"/>
      <c r="D392" s="74"/>
      <c r="E392" s="84"/>
      <c r="F392" s="84"/>
      <c r="G392" s="74"/>
      <c r="H392" s="74"/>
      <c r="I392" s="74"/>
    </row>
    <row r="393" spans="1:9" ht="13.5">
      <c r="A393" s="111"/>
      <c r="B393" s="114"/>
      <c r="C393" s="74"/>
      <c r="D393" s="74"/>
      <c r="E393" s="84"/>
      <c r="F393" s="84"/>
      <c r="G393" s="74"/>
      <c r="H393" s="74"/>
      <c r="I393" s="74"/>
    </row>
    <row r="394" spans="1:9" ht="13.5">
      <c r="A394" s="111"/>
      <c r="B394" s="114"/>
      <c r="C394" s="74"/>
      <c r="D394" s="74"/>
      <c r="E394" s="84"/>
      <c r="F394" s="84"/>
      <c r="G394" s="74"/>
      <c r="H394" s="74"/>
      <c r="I394" s="74"/>
    </row>
    <row r="395" spans="1:9" ht="13.5">
      <c r="A395" s="111"/>
      <c r="B395" s="114"/>
      <c r="C395" s="74"/>
      <c r="D395" s="74"/>
      <c r="E395" s="84"/>
      <c r="F395" s="84"/>
      <c r="G395" s="74"/>
      <c r="H395" s="74"/>
      <c r="I395" s="74"/>
    </row>
    <row r="396" spans="1:9" ht="13.5">
      <c r="A396" s="111"/>
      <c r="B396" s="114"/>
      <c r="C396" s="74"/>
      <c r="D396" s="74"/>
      <c r="E396" s="84"/>
      <c r="F396" s="84"/>
      <c r="G396" s="74"/>
      <c r="H396" s="74"/>
      <c r="I396" s="74"/>
    </row>
    <row r="397" spans="1:9" ht="13.5">
      <c r="A397" s="111"/>
      <c r="B397" s="114"/>
      <c r="C397" s="74"/>
      <c r="D397" s="74"/>
      <c r="E397" s="84"/>
      <c r="F397" s="84"/>
      <c r="G397" s="74"/>
      <c r="H397" s="74"/>
      <c r="I397" s="74"/>
    </row>
    <row r="398" spans="1:9" ht="13.5">
      <c r="A398" s="111"/>
      <c r="B398" s="114"/>
      <c r="C398" s="74"/>
      <c r="D398" s="74"/>
      <c r="E398" s="84"/>
      <c r="F398" s="84"/>
      <c r="G398" s="74"/>
      <c r="H398" s="74"/>
      <c r="I398" s="74"/>
    </row>
    <row r="399" spans="1:9" ht="13.5">
      <c r="A399" s="111"/>
      <c r="B399" s="114"/>
      <c r="C399" s="74"/>
      <c r="D399" s="74"/>
      <c r="E399" s="84"/>
      <c r="F399" s="84"/>
      <c r="G399" s="74"/>
      <c r="H399" s="74"/>
      <c r="I399" s="74"/>
    </row>
    <row r="400" spans="1:9" ht="13.5">
      <c r="A400" s="111"/>
      <c r="B400" s="114"/>
      <c r="C400" s="74"/>
      <c r="D400" s="74"/>
      <c r="E400" s="84"/>
      <c r="F400" s="84"/>
      <c r="G400" s="74"/>
      <c r="H400" s="74"/>
      <c r="I400" s="74"/>
    </row>
    <row r="401" spans="1:9" ht="13.5">
      <c r="A401" s="111"/>
      <c r="B401" s="114"/>
      <c r="C401" s="74"/>
      <c r="D401" s="74"/>
      <c r="E401" s="84"/>
      <c r="F401" s="84"/>
      <c r="G401" s="74"/>
      <c r="H401" s="74"/>
      <c r="I401" s="74"/>
    </row>
    <row r="402" spans="1:9" ht="13.5">
      <c r="A402" s="111"/>
      <c r="B402" s="114"/>
      <c r="C402" s="74"/>
      <c r="D402" s="74"/>
      <c r="E402" s="84"/>
      <c r="F402" s="84"/>
      <c r="G402" s="74"/>
      <c r="H402" s="74"/>
      <c r="I402" s="74"/>
    </row>
    <row r="403" spans="1:9" ht="13.5">
      <c r="A403" s="111"/>
      <c r="B403" s="114"/>
      <c r="C403" s="74"/>
      <c r="D403" s="74"/>
      <c r="E403" s="84"/>
      <c r="F403" s="84"/>
      <c r="G403" s="74"/>
      <c r="H403" s="74"/>
      <c r="I403" s="74"/>
    </row>
    <row r="404" spans="1:9" ht="13.5">
      <c r="A404" s="111"/>
      <c r="B404" s="114"/>
      <c r="C404" s="74"/>
      <c r="D404" s="74"/>
      <c r="E404" s="84"/>
      <c r="F404" s="84"/>
      <c r="G404" s="74"/>
      <c r="H404" s="74"/>
      <c r="I404" s="74"/>
    </row>
    <row r="405" spans="1:9" ht="13.5">
      <c r="A405" s="111"/>
      <c r="B405" s="114"/>
      <c r="C405" s="74"/>
      <c r="D405" s="74"/>
      <c r="E405" s="84"/>
      <c r="F405" s="84"/>
      <c r="G405" s="74"/>
      <c r="H405" s="74"/>
      <c r="I405" s="74"/>
    </row>
    <row r="406" spans="1:9" ht="13.5">
      <c r="A406" s="111"/>
      <c r="B406" s="114"/>
      <c r="C406" s="74"/>
      <c r="D406" s="74"/>
      <c r="E406" s="84"/>
      <c r="F406" s="84"/>
      <c r="G406" s="74"/>
      <c r="H406" s="74"/>
      <c r="I406" s="74"/>
    </row>
    <row r="407" spans="1:9" ht="13.5">
      <c r="A407" s="111"/>
      <c r="B407" s="114"/>
      <c r="C407" s="74"/>
      <c r="D407" s="74"/>
      <c r="E407" s="84"/>
      <c r="F407" s="84"/>
      <c r="G407" s="74"/>
      <c r="H407" s="74"/>
      <c r="I407" s="74"/>
    </row>
    <row r="408" spans="1:9" ht="13.5">
      <c r="A408" s="111"/>
      <c r="B408" s="114"/>
      <c r="C408" s="74"/>
      <c r="D408" s="74"/>
      <c r="E408" s="84"/>
      <c r="F408" s="84"/>
      <c r="G408" s="74"/>
      <c r="H408" s="74"/>
      <c r="I408" s="74"/>
    </row>
    <row r="409" spans="1:9" ht="13.5">
      <c r="A409" s="111"/>
      <c r="B409" s="114"/>
      <c r="C409" s="74"/>
      <c r="D409" s="74"/>
      <c r="E409" s="84"/>
      <c r="F409" s="84"/>
      <c r="G409" s="74"/>
      <c r="H409" s="74"/>
      <c r="I409" s="74"/>
    </row>
    <row r="410" spans="1:9" ht="13.5">
      <c r="A410" s="111"/>
      <c r="B410" s="114"/>
      <c r="C410" s="74"/>
      <c r="D410" s="74"/>
      <c r="E410" s="84"/>
      <c r="F410" s="84"/>
      <c r="G410" s="74"/>
      <c r="H410" s="74"/>
      <c r="I410" s="74"/>
    </row>
    <row r="411" spans="1:9" ht="13.5">
      <c r="A411" s="111"/>
      <c r="B411" s="114"/>
      <c r="C411" s="74"/>
      <c r="D411" s="74"/>
      <c r="E411" s="84"/>
      <c r="F411" s="84"/>
      <c r="G411" s="74"/>
      <c r="H411" s="74"/>
      <c r="I411" s="74"/>
    </row>
    <row r="412" spans="1:9" ht="13.5">
      <c r="A412" s="111"/>
      <c r="B412" s="114"/>
      <c r="C412" s="74"/>
      <c r="D412" s="74"/>
      <c r="E412" s="84"/>
      <c r="F412" s="84"/>
      <c r="G412" s="74"/>
      <c r="H412" s="74"/>
      <c r="I412" s="74"/>
    </row>
    <row r="413" spans="1:9" ht="13.5">
      <c r="A413" s="111"/>
      <c r="B413" s="114"/>
      <c r="C413" s="74"/>
      <c r="D413" s="74"/>
      <c r="E413" s="84"/>
      <c r="F413" s="84"/>
      <c r="G413" s="74"/>
      <c r="H413" s="74"/>
      <c r="I413" s="74"/>
    </row>
    <row r="414" spans="1:9" ht="13.5">
      <c r="A414" s="111"/>
      <c r="B414" s="114"/>
      <c r="C414" s="74"/>
      <c r="D414" s="74"/>
      <c r="E414" s="84"/>
      <c r="F414" s="84"/>
      <c r="G414" s="74"/>
      <c r="H414" s="74"/>
      <c r="I414" s="74"/>
    </row>
    <row r="415" spans="1:9" ht="13.5">
      <c r="A415" s="111"/>
      <c r="B415" s="114"/>
      <c r="C415" s="74"/>
      <c r="D415" s="74"/>
      <c r="E415" s="84"/>
      <c r="F415" s="84"/>
      <c r="G415" s="74"/>
      <c r="H415" s="74"/>
      <c r="I415" s="74"/>
    </row>
    <row r="416" spans="1:9" ht="13.5">
      <c r="A416" s="111"/>
      <c r="B416" s="114"/>
      <c r="C416" s="74"/>
      <c r="D416" s="74"/>
      <c r="E416" s="84"/>
      <c r="F416" s="84"/>
      <c r="G416" s="74"/>
      <c r="H416" s="74"/>
      <c r="I416" s="74"/>
    </row>
    <row r="417" spans="1:9" ht="13.5">
      <c r="A417" s="111"/>
      <c r="B417" s="114"/>
      <c r="C417" s="74"/>
      <c r="D417" s="74"/>
      <c r="E417" s="84"/>
      <c r="F417" s="84"/>
      <c r="G417" s="74"/>
      <c r="H417" s="74"/>
      <c r="I417" s="74"/>
    </row>
    <row r="418" spans="1:9" ht="13.5">
      <c r="A418" s="111"/>
      <c r="B418" s="114"/>
      <c r="C418" s="74"/>
      <c r="D418" s="74"/>
      <c r="E418" s="84"/>
      <c r="F418" s="84"/>
      <c r="G418" s="74"/>
      <c r="H418" s="74"/>
      <c r="I418" s="74"/>
    </row>
    <row r="419" spans="1:9" ht="13.5">
      <c r="A419" s="111"/>
      <c r="B419" s="114"/>
      <c r="C419" s="74"/>
      <c r="D419" s="74"/>
      <c r="E419" s="84"/>
      <c r="F419" s="84"/>
      <c r="G419" s="74"/>
      <c r="H419" s="74"/>
      <c r="I419" s="74"/>
    </row>
    <row r="420" spans="1:9" ht="13.5">
      <c r="A420" s="111"/>
      <c r="B420" s="114"/>
      <c r="C420" s="74"/>
      <c r="D420" s="74"/>
      <c r="E420" s="84"/>
      <c r="F420" s="84"/>
      <c r="G420" s="74"/>
      <c r="H420" s="74"/>
      <c r="I420" s="74"/>
    </row>
    <row r="421" spans="1:9" ht="13.5">
      <c r="A421" s="111"/>
      <c r="B421" s="114"/>
      <c r="C421" s="74"/>
      <c r="D421" s="74"/>
      <c r="E421" s="84"/>
      <c r="F421" s="84"/>
      <c r="G421" s="74"/>
      <c r="H421" s="74"/>
      <c r="I421" s="74"/>
    </row>
    <row r="422" spans="1:9" ht="13.5">
      <c r="A422" s="111"/>
      <c r="B422" s="114"/>
      <c r="C422" s="74"/>
      <c r="D422" s="74"/>
      <c r="E422" s="84"/>
      <c r="F422" s="84"/>
      <c r="G422" s="74"/>
      <c r="H422" s="74"/>
      <c r="I422" s="74"/>
    </row>
    <row r="423" spans="1:9" ht="13.5">
      <c r="A423" s="111"/>
      <c r="B423" s="114"/>
      <c r="C423" s="74"/>
      <c r="D423" s="74"/>
      <c r="E423" s="84"/>
      <c r="F423" s="84"/>
      <c r="G423" s="74"/>
      <c r="H423" s="74"/>
      <c r="I423" s="74"/>
    </row>
    <row r="424" spans="1:9" ht="13.5">
      <c r="A424" s="111"/>
      <c r="B424" s="114"/>
      <c r="C424" s="74"/>
      <c r="D424" s="74"/>
      <c r="E424" s="84"/>
      <c r="F424" s="84"/>
      <c r="G424" s="74"/>
      <c r="H424" s="74"/>
      <c r="I424" s="74"/>
    </row>
    <row r="425" spans="1:9" ht="13.5">
      <c r="A425" s="111"/>
      <c r="B425" s="114"/>
      <c r="C425" s="74"/>
      <c r="D425" s="74"/>
      <c r="E425" s="84"/>
      <c r="F425" s="84"/>
      <c r="G425" s="74"/>
      <c r="H425" s="74"/>
      <c r="I425" s="74"/>
    </row>
    <row r="426" spans="1:9" ht="13.5">
      <c r="A426" s="111"/>
      <c r="B426" s="114"/>
      <c r="C426" s="74"/>
      <c r="D426" s="74"/>
      <c r="E426" s="84"/>
      <c r="F426" s="84"/>
      <c r="G426" s="74"/>
      <c r="H426" s="74"/>
      <c r="I426" s="74"/>
    </row>
    <row r="427" spans="1:9" ht="13.5">
      <c r="A427" s="111"/>
      <c r="B427" s="114"/>
      <c r="C427" s="74"/>
      <c r="D427" s="74"/>
      <c r="E427" s="84"/>
      <c r="F427" s="84"/>
      <c r="G427" s="74"/>
      <c r="H427" s="74"/>
      <c r="I427" s="74"/>
    </row>
    <row r="428" spans="1:9" ht="13.5">
      <c r="A428" s="111"/>
      <c r="B428" s="114"/>
      <c r="C428" s="74"/>
      <c r="D428" s="74"/>
      <c r="E428" s="84"/>
      <c r="F428" s="84"/>
      <c r="G428" s="74"/>
      <c r="H428" s="74"/>
      <c r="I428" s="74"/>
    </row>
    <row r="429" spans="1:9" ht="13.5">
      <c r="A429" s="111"/>
      <c r="B429" s="114"/>
      <c r="C429" s="74"/>
      <c r="D429" s="74"/>
      <c r="E429" s="84"/>
      <c r="F429" s="84"/>
      <c r="G429" s="74"/>
      <c r="H429" s="74"/>
      <c r="I429" s="74"/>
    </row>
    <row r="430" spans="1:9" ht="13.5">
      <c r="A430" s="111"/>
      <c r="B430" s="114"/>
      <c r="C430" s="74"/>
      <c r="D430" s="74"/>
      <c r="E430" s="84"/>
      <c r="F430" s="84"/>
      <c r="G430" s="74"/>
      <c r="H430" s="74"/>
      <c r="I430" s="74"/>
    </row>
    <row r="431" spans="1:9" ht="13.5">
      <c r="A431" s="111"/>
      <c r="B431" s="114"/>
      <c r="C431" s="74"/>
      <c r="D431" s="74"/>
      <c r="E431" s="84"/>
      <c r="F431" s="84"/>
      <c r="G431" s="74"/>
      <c r="H431" s="74"/>
      <c r="I431" s="74"/>
    </row>
    <row r="432" spans="1:9" ht="13.5">
      <c r="A432" s="111"/>
      <c r="B432" s="114"/>
      <c r="C432" s="74"/>
      <c r="D432" s="74"/>
      <c r="E432" s="84"/>
      <c r="F432" s="84"/>
      <c r="G432" s="74"/>
      <c r="H432" s="74"/>
      <c r="I432" s="74"/>
    </row>
    <row r="433" spans="1:9" ht="13.5">
      <c r="A433" s="111"/>
      <c r="B433" s="114"/>
      <c r="C433" s="74"/>
      <c r="D433" s="74"/>
      <c r="E433" s="84"/>
      <c r="F433" s="84"/>
      <c r="G433" s="74"/>
      <c r="H433" s="74"/>
      <c r="I433" s="74"/>
    </row>
    <row r="434" spans="1:9" ht="13.5">
      <c r="A434" s="111"/>
      <c r="B434" s="114"/>
      <c r="C434" s="74"/>
      <c r="D434" s="74"/>
      <c r="E434" s="84"/>
      <c r="F434" s="84"/>
      <c r="G434" s="74"/>
      <c r="H434" s="74"/>
      <c r="I434" s="74"/>
    </row>
    <row r="435" spans="1:9" ht="13.5">
      <c r="A435" s="111"/>
      <c r="B435" s="114"/>
      <c r="C435" s="74"/>
      <c r="D435" s="74"/>
      <c r="E435" s="84"/>
      <c r="F435" s="84"/>
      <c r="G435" s="74"/>
      <c r="H435" s="74"/>
      <c r="I435" s="74"/>
    </row>
    <row r="436" spans="1:9" ht="13.5">
      <c r="A436" s="111"/>
      <c r="B436" s="114"/>
      <c r="C436" s="74"/>
      <c r="D436" s="74"/>
      <c r="E436" s="84"/>
      <c r="F436" s="84"/>
      <c r="G436" s="74"/>
      <c r="H436" s="74"/>
      <c r="I436" s="74"/>
    </row>
    <row r="437" spans="1:9" ht="13.5">
      <c r="A437" s="111"/>
      <c r="B437" s="114"/>
      <c r="C437" s="74"/>
      <c r="D437" s="74"/>
      <c r="E437" s="84"/>
      <c r="F437" s="84"/>
      <c r="G437" s="74"/>
      <c r="H437" s="74"/>
      <c r="I437" s="74"/>
    </row>
    <row r="438" spans="1:9" ht="13.5">
      <c r="A438" s="111"/>
      <c r="B438" s="114"/>
      <c r="C438" s="74"/>
      <c r="D438" s="74"/>
      <c r="E438" s="84"/>
      <c r="F438" s="84"/>
      <c r="G438" s="74"/>
      <c r="H438" s="74"/>
      <c r="I438" s="74"/>
    </row>
    <row r="439" spans="1:9" ht="13.5">
      <c r="A439" s="111"/>
      <c r="B439" s="114"/>
      <c r="C439" s="74"/>
      <c r="D439" s="74"/>
      <c r="E439" s="84"/>
      <c r="F439" s="84"/>
      <c r="G439" s="74"/>
      <c r="H439" s="74"/>
      <c r="I439" s="74"/>
    </row>
    <row r="440" spans="1:9" ht="13.5">
      <c r="A440" s="111"/>
      <c r="B440" s="114"/>
      <c r="C440" s="74"/>
      <c r="D440" s="74"/>
      <c r="E440" s="84"/>
      <c r="F440" s="84"/>
      <c r="G440" s="74"/>
      <c r="H440" s="74"/>
      <c r="I440" s="74"/>
    </row>
    <row r="441" spans="1:9" ht="13.5">
      <c r="A441" s="111"/>
      <c r="B441" s="114"/>
      <c r="C441" s="74"/>
      <c r="D441" s="74"/>
      <c r="E441" s="84"/>
      <c r="F441" s="84"/>
      <c r="G441" s="74"/>
      <c r="H441" s="74"/>
      <c r="I441" s="74"/>
    </row>
    <row r="442" spans="1:9" ht="13.5">
      <c r="A442" s="111"/>
      <c r="B442" s="114"/>
      <c r="C442" s="74"/>
      <c r="D442" s="74"/>
      <c r="E442" s="84"/>
      <c r="F442" s="84"/>
      <c r="G442" s="74"/>
      <c r="H442" s="74"/>
      <c r="I442" s="74"/>
    </row>
    <row r="443" spans="1:9" ht="13.5">
      <c r="A443" s="111"/>
      <c r="B443" s="114"/>
      <c r="C443" s="74"/>
      <c r="D443" s="74"/>
      <c r="E443" s="84"/>
      <c r="F443" s="84"/>
      <c r="G443" s="74"/>
      <c r="H443" s="74"/>
      <c r="I443" s="74"/>
    </row>
    <row r="444" spans="1:9" ht="13.5">
      <c r="A444" s="111"/>
      <c r="B444" s="114"/>
      <c r="C444" s="74"/>
      <c r="D444" s="74"/>
      <c r="E444" s="84"/>
      <c r="F444" s="84"/>
      <c r="G444" s="74"/>
      <c r="H444" s="74"/>
      <c r="I444" s="74"/>
    </row>
    <row r="445" spans="1:9" ht="13.5">
      <c r="A445" s="111"/>
      <c r="B445" s="114"/>
      <c r="C445" s="74"/>
      <c r="D445" s="74"/>
      <c r="E445" s="84"/>
      <c r="F445" s="84"/>
      <c r="G445" s="74"/>
      <c r="H445" s="74"/>
      <c r="I445" s="74"/>
    </row>
    <row r="446" spans="1:9" ht="13.5">
      <c r="A446" s="111"/>
      <c r="B446" s="114"/>
      <c r="C446" s="74"/>
      <c r="D446" s="74"/>
      <c r="E446" s="84"/>
      <c r="F446" s="84"/>
      <c r="G446" s="74"/>
      <c r="H446" s="74"/>
      <c r="I446" s="74"/>
    </row>
    <row r="447" spans="1:9" ht="13.5">
      <c r="A447" s="111"/>
      <c r="B447" s="114"/>
      <c r="C447" s="74"/>
      <c r="D447" s="74"/>
      <c r="E447" s="84"/>
      <c r="F447" s="84"/>
      <c r="G447" s="74"/>
      <c r="H447" s="74"/>
      <c r="I447" s="74"/>
    </row>
    <row r="448" spans="1:9" ht="13.5">
      <c r="A448" s="111"/>
      <c r="B448" s="114"/>
      <c r="C448" s="74"/>
      <c r="D448" s="74"/>
      <c r="E448" s="84"/>
      <c r="F448" s="84"/>
      <c r="G448" s="74"/>
      <c r="H448" s="74"/>
      <c r="I448" s="74"/>
    </row>
    <row r="449" spans="1:9" ht="13.5">
      <c r="A449" s="111"/>
      <c r="B449" s="114"/>
      <c r="C449" s="74"/>
      <c r="D449" s="74"/>
      <c r="E449" s="84"/>
      <c r="F449" s="84"/>
      <c r="G449" s="74"/>
      <c r="H449" s="74"/>
      <c r="I449" s="74"/>
    </row>
    <row r="450" spans="1:9" ht="13.5">
      <c r="A450" s="111"/>
      <c r="B450" s="114"/>
      <c r="C450" s="74"/>
      <c r="D450" s="74"/>
      <c r="E450" s="84"/>
      <c r="F450" s="84"/>
      <c r="G450" s="74"/>
      <c r="H450" s="74"/>
      <c r="I450" s="74"/>
    </row>
    <row r="451" spans="1:9" ht="13.5">
      <c r="A451" s="111"/>
      <c r="B451" s="114"/>
      <c r="C451" s="74"/>
      <c r="D451" s="74"/>
      <c r="E451" s="84"/>
      <c r="F451" s="84"/>
      <c r="G451" s="74"/>
      <c r="H451" s="74"/>
      <c r="I451" s="74"/>
    </row>
    <row r="452" spans="1:9" ht="13.5">
      <c r="A452" s="111"/>
      <c r="B452" s="114"/>
      <c r="C452" s="74"/>
      <c r="D452" s="74"/>
      <c r="E452" s="84"/>
      <c r="F452" s="84"/>
      <c r="G452" s="74"/>
      <c r="H452" s="74"/>
      <c r="I452" s="74"/>
    </row>
    <row r="453" spans="1:9" ht="13.5">
      <c r="A453" s="111"/>
      <c r="B453" s="114"/>
      <c r="C453" s="74"/>
      <c r="D453" s="74"/>
      <c r="E453" s="84"/>
      <c r="F453" s="84"/>
      <c r="G453" s="74"/>
      <c r="H453" s="74"/>
      <c r="I453" s="74"/>
    </row>
    <row r="454" spans="1:9" ht="13.5">
      <c r="A454" s="111"/>
      <c r="B454" s="114"/>
      <c r="C454" s="74"/>
      <c r="D454" s="74"/>
      <c r="E454" s="84"/>
      <c r="F454" s="84"/>
      <c r="G454" s="74"/>
      <c r="H454" s="74"/>
      <c r="I454" s="74"/>
    </row>
    <row r="455" spans="1:9" ht="13.5">
      <c r="A455" s="111"/>
      <c r="B455" s="114"/>
      <c r="C455" s="74"/>
      <c r="D455" s="74"/>
      <c r="E455" s="84"/>
      <c r="F455" s="84"/>
      <c r="G455" s="74"/>
      <c r="H455" s="74"/>
      <c r="I455" s="74"/>
    </row>
    <row r="456" spans="1:9" ht="13.5">
      <c r="A456" s="111"/>
      <c r="B456" s="114"/>
      <c r="C456" s="74"/>
      <c r="D456" s="74"/>
      <c r="E456" s="84"/>
      <c r="F456" s="84"/>
      <c r="G456" s="74"/>
      <c r="H456" s="74"/>
      <c r="I456" s="74"/>
    </row>
    <row r="457" spans="1:9" ht="13.5">
      <c r="A457" s="111"/>
      <c r="B457" s="114"/>
      <c r="C457" s="74"/>
      <c r="D457" s="74"/>
      <c r="E457" s="84"/>
      <c r="F457" s="84"/>
      <c r="G457" s="74"/>
      <c r="H457" s="74"/>
      <c r="I457" s="74"/>
    </row>
    <row r="458" spans="1:9" ht="13.5">
      <c r="A458" s="111"/>
      <c r="B458" s="114"/>
      <c r="C458" s="74"/>
      <c r="D458" s="74"/>
      <c r="E458" s="84"/>
      <c r="F458" s="84"/>
      <c r="G458" s="74"/>
      <c r="H458" s="74"/>
      <c r="I458" s="74"/>
    </row>
    <row r="459" spans="1:9" ht="13.5">
      <c r="A459" s="111"/>
      <c r="B459" s="114"/>
      <c r="C459" s="74"/>
      <c r="D459" s="74"/>
      <c r="E459" s="84"/>
      <c r="F459" s="84"/>
      <c r="G459" s="74"/>
      <c r="H459" s="74"/>
      <c r="I459" s="74"/>
    </row>
    <row r="460" spans="1:9" ht="13.5">
      <c r="A460" s="111"/>
      <c r="B460" s="114"/>
      <c r="C460" s="74"/>
      <c r="D460" s="74"/>
      <c r="E460" s="84"/>
      <c r="F460" s="84"/>
      <c r="G460" s="74"/>
      <c r="H460" s="74"/>
      <c r="I460" s="74"/>
    </row>
    <row r="461" spans="1:9" ht="13.5">
      <c r="A461" s="111"/>
      <c r="B461" s="114"/>
      <c r="C461" s="74"/>
      <c r="D461" s="74"/>
      <c r="E461" s="84"/>
      <c r="F461" s="84"/>
      <c r="G461" s="74"/>
      <c r="H461" s="74"/>
      <c r="I461" s="74"/>
    </row>
    <row r="462" spans="1:9" ht="13.5">
      <c r="A462" s="111"/>
      <c r="B462" s="114"/>
      <c r="C462" s="74"/>
      <c r="D462" s="74"/>
      <c r="E462" s="84"/>
      <c r="F462" s="84"/>
      <c r="G462" s="74"/>
      <c r="H462" s="74"/>
      <c r="I462" s="74"/>
    </row>
    <row r="463" spans="1:9">
      <c r="A463" s="111"/>
      <c r="B463" s="112"/>
      <c r="C463" s="74"/>
      <c r="D463" s="74"/>
      <c r="E463" s="84"/>
      <c r="F463" s="84"/>
      <c r="G463" s="84"/>
      <c r="H463" s="84"/>
    </row>
    <row r="464" spans="1:9">
      <c r="A464" s="111"/>
      <c r="B464" s="112"/>
      <c r="C464" s="74"/>
      <c r="D464" s="74"/>
      <c r="E464" s="84"/>
      <c r="F464" s="84"/>
      <c r="G464" s="84"/>
      <c r="H464" s="84"/>
    </row>
    <row r="465" spans="1:8">
      <c r="A465" s="111"/>
      <c r="B465" s="112"/>
      <c r="C465" s="74"/>
      <c r="D465" s="74"/>
      <c r="E465" s="84"/>
      <c r="F465" s="84"/>
      <c r="G465" s="84"/>
      <c r="H465" s="84"/>
    </row>
    <row r="466" spans="1:8">
      <c r="A466" s="111"/>
      <c r="B466" s="112"/>
      <c r="C466" s="84"/>
      <c r="D466" s="84"/>
      <c r="E466" s="84"/>
      <c r="F466" s="84"/>
      <c r="G466" s="84"/>
      <c r="H466" s="84"/>
    </row>
    <row r="467" spans="1:8">
      <c r="A467" s="111"/>
      <c r="B467" s="112"/>
      <c r="C467" s="84"/>
      <c r="D467" s="84"/>
      <c r="E467" s="84"/>
      <c r="F467" s="84"/>
      <c r="G467" s="84"/>
      <c r="H467" s="84"/>
    </row>
    <row r="468" spans="1:8">
      <c r="A468" s="111"/>
      <c r="B468" s="112"/>
      <c r="C468" s="84"/>
      <c r="D468" s="84"/>
      <c r="E468" s="84"/>
      <c r="F468" s="84"/>
      <c r="G468" s="84"/>
      <c r="H468" s="84"/>
    </row>
    <row r="469" spans="1:8">
      <c r="A469" s="111"/>
      <c r="B469" s="112"/>
      <c r="C469" s="84"/>
      <c r="D469" s="84"/>
      <c r="E469" s="84"/>
      <c r="F469" s="84"/>
      <c r="G469" s="84"/>
      <c r="H469" s="84"/>
    </row>
    <row r="470" spans="1:8">
      <c r="A470" s="111"/>
      <c r="B470" s="112"/>
      <c r="C470" s="84"/>
      <c r="D470" s="84"/>
      <c r="E470" s="84"/>
      <c r="F470" s="84"/>
      <c r="G470" s="84"/>
      <c r="H470" s="84"/>
    </row>
    <row r="471" spans="1:8">
      <c r="A471" s="111"/>
      <c r="B471" s="112"/>
      <c r="C471" s="84"/>
      <c r="D471" s="84"/>
      <c r="E471" s="84"/>
      <c r="F471" s="84"/>
      <c r="G471" s="84"/>
      <c r="H471" s="84"/>
    </row>
    <row r="472" spans="1:8">
      <c r="A472" s="111"/>
      <c r="B472" s="112"/>
      <c r="C472" s="84"/>
      <c r="D472" s="84"/>
      <c r="E472" s="84"/>
      <c r="F472" s="84"/>
      <c r="G472" s="84"/>
      <c r="H472" s="84"/>
    </row>
    <row r="473" spans="1:8">
      <c r="A473" s="111"/>
      <c r="B473" s="112"/>
      <c r="C473" s="84"/>
      <c r="D473" s="84"/>
      <c r="E473" s="84"/>
      <c r="F473" s="84"/>
      <c r="G473" s="84"/>
      <c r="H473" s="84"/>
    </row>
    <row r="474" spans="1:8">
      <c r="A474" s="111"/>
      <c r="B474" s="112"/>
      <c r="C474" s="84"/>
      <c r="D474" s="84"/>
      <c r="E474" s="84"/>
      <c r="F474" s="84"/>
      <c r="G474" s="84"/>
      <c r="H474" s="84"/>
    </row>
    <row r="475" spans="1:8">
      <c r="A475" s="111"/>
      <c r="B475" s="112"/>
      <c r="C475" s="84"/>
      <c r="D475" s="84"/>
      <c r="E475" s="84"/>
      <c r="F475" s="84"/>
      <c r="G475" s="84"/>
      <c r="H475" s="84"/>
    </row>
    <row r="476" spans="1:8">
      <c r="A476" s="111"/>
      <c r="B476" s="112"/>
      <c r="C476" s="84"/>
      <c r="D476" s="84"/>
      <c r="E476" s="84"/>
      <c r="F476" s="84"/>
      <c r="G476" s="84"/>
      <c r="H476" s="84"/>
    </row>
    <row r="477" spans="1:8">
      <c r="A477" s="111"/>
      <c r="B477" s="112"/>
      <c r="C477" s="84"/>
      <c r="D477" s="84"/>
      <c r="E477" s="84"/>
      <c r="F477" s="84"/>
      <c r="G477" s="84"/>
      <c r="H477" s="84"/>
    </row>
    <row r="478" spans="1:8">
      <c r="A478" s="111"/>
      <c r="B478" s="112"/>
      <c r="C478" s="84"/>
      <c r="D478" s="84"/>
      <c r="E478" s="84"/>
      <c r="F478" s="84"/>
      <c r="G478" s="84"/>
      <c r="H478" s="84"/>
    </row>
    <row r="479" spans="1:8">
      <c r="A479" s="111"/>
      <c r="B479" s="112"/>
      <c r="C479" s="84"/>
      <c r="D479" s="84"/>
      <c r="E479" s="84"/>
      <c r="F479" s="84"/>
      <c r="G479" s="84"/>
      <c r="H479" s="84"/>
    </row>
    <row r="480" spans="1:8">
      <c r="A480" s="111"/>
      <c r="B480" s="112"/>
      <c r="C480" s="84"/>
      <c r="D480" s="84"/>
      <c r="E480" s="84"/>
      <c r="F480" s="84"/>
      <c r="G480" s="84"/>
      <c r="H480" s="84"/>
    </row>
    <row r="481" spans="1:8">
      <c r="A481" s="111"/>
      <c r="B481" s="112"/>
      <c r="C481" s="84"/>
      <c r="D481" s="84"/>
      <c r="E481" s="84"/>
      <c r="F481" s="84"/>
      <c r="G481" s="84"/>
      <c r="H481" s="84"/>
    </row>
    <row r="482" spans="1:8">
      <c r="A482" s="111"/>
      <c r="B482" s="112"/>
      <c r="C482" s="84"/>
      <c r="D482" s="84"/>
      <c r="E482" s="84"/>
      <c r="F482" s="84"/>
      <c r="G482" s="84"/>
      <c r="H482" s="84"/>
    </row>
    <row r="483" spans="1:8">
      <c r="A483" s="111"/>
      <c r="B483" s="112"/>
      <c r="C483" s="84"/>
      <c r="D483" s="84"/>
      <c r="E483" s="84"/>
      <c r="F483" s="84"/>
      <c r="G483" s="84"/>
      <c r="H483" s="84"/>
    </row>
    <row r="484" spans="1:8">
      <c r="A484" s="111"/>
      <c r="B484" s="112"/>
      <c r="C484" s="84"/>
      <c r="D484" s="84"/>
      <c r="E484" s="84"/>
      <c r="F484" s="84"/>
      <c r="G484" s="84"/>
      <c r="H484" s="84"/>
    </row>
    <row r="485" spans="1:8">
      <c r="A485" s="111"/>
      <c r="B485" s="112"/>
      <c r="C485" s="84"/>
      <c r="D485" s="84"/>
      <c r="E485" s="84"/>
      <c r="F485" s="84"/>
      <c r="G485" s="84"/>
      <c r="H485" s="84"/>
    </row>
    <row r="486" spans="1:8">
      <c r="A486" s="111"/>
      <c r="B486" s="112"/>
      <c r="C486" s="84"/>
      <c r="D486" s="84"/>
      <c r="E486" s="84"/>
      <c r="F486" s="84"/>
      <c r="G486" s="84"/>
      <c r="H486" s="84"/>
    </row>
    <row r="487" spans="1:8">
      <c r="A487" s="111"/>
      <c r="B487" s="112"/>
      <c r="C487" s="84"/>
      <c r="D487" s="84"/>
      <c r="E487" s="84"/>
      <c r="F487" s="84"/>
      <c r="G487" s="84"/>
      <c r="H487" s="84"/>
    </row>
    <row r="488" spans="1:8">
      <c r="A488" s="111"/>
      <c r="B488" s="112"/>
      <c r="C488" s="84"/>
      <c r="D488" s="84"/>
      <c r="E488" s="84"/>
      <c r="F488" s="84"/>
      <c r="G488" s="84"/>
      <c r="H488" s="84"/>
    </row>
    <row r="489" spans="1:8">
      <c r="A489" s="111"/>
      <c r="B489" s="112"/>
      <c r="C489" s="84"/>
      <c r="D489" s="84"/>
      <c r="E489" s="84"/>
      <c r="F489" s="84"/>
      <c r="G489" s="84"/>
      <c r="H489" s="84"/>
    </row>
    <row r="490" spans="1:8">
      <c r="A490" s="111"/>
      <c r="B490" s="112"/>
      <c r="C490" s="84"/>
      <c r="D490" s="84"/>
      <c r="E490" s="84"/>
      <c r="F490" s="84"/>
      <c r="G490" s="84"/>
      <c r="H490" s="84"/>
    </row>
    <row r="491" spans="1:8">
      <c r="A491" s="111"/>
      <c r="B491" s="112"/>
      <c r="C491" s="84"/>
      <c r="D491" s="84"/>
      <c r="E491" s="84"/>
      <c r="F491" s="84"/>
      <c r="G491" s="84"/>
      <c r="H491" s="84"/>
    </row>
    <row r="492" spans="1:8">
      <c r="A492" s="111"/>
      <c r="B492" s="112"/>
      <c r="C492" s="84"/>
      <c r="D492" s="84"/>
      <c r="E492" s="84"/>
      <c r="F492" s="84"/>
      <c r="G492" s="84"/>
      <c r="H492" s="84"/>
    </row>
    <row r="493" spans="1:8">
      <c r="A493" s="111"/>
      <c r="B493" s="112"/>
      <c r="C493" s="84"/>
      <c r="D493" s="84"/>
      <c r="E493" s="84"/>
      <c r="F493" s="84"/>
      <c r="G493" s="84"/>
      <c r="H493" s="84"/>
    </row>
    <row r="494" spans="1:8">
      <c r="A494" s="111"/>
      <c r="B494" s="112"/>
      <c r="C494" s="84"/>
      <c r="D494" s="84"/>
      <c r="E494" s="84"/>
      <c r="F494" s="84"/>
      <c r="G494" s="84"/>
      <c r="H494" s="84"/>
    </row>
    <row r="495" spans="1:8">
      <c r="A495" s="111"/>
      <c r="B495" s="112"/>
      <c r="C495" s="84"/>
      <c r="D495" s="84"/>
      <c r="E495" s="84"/>
      <c r="F495" s="84"/>
      <c r="G495" s="84"/>
      <c r="H495" s="84"/>
    </row>
    <row r="496" spans="1:8">
      <c r="A496" s="111"/>
      <c r="B496" s="112"/>
      <c r="C496" s="84"/>
      <c r="D496" s="84"/>
      <c r="E496" s="84"/>
      <c r="F496" s="84"/>
      <c r="G496" s="84"/>
      <c r="H496" s="84"/>
    </row>
    <row r="497" spans="1:8">
      <c r="A497" s="111"/>
      <c r="B497" s="112"/>
      <c r="C497" s="84"/>
      <c r="D497" s="84"/>
      <c r="E497" s="84"/>
      <c r="F497" s="84"/>
      <c r="G497" s="84"/>
      <c r="H497" s="84"/>
    </row>
    <row r="498" spans="1:8">
      <c r="A498" s="111"/>
      <c r="B498" s="112"/>
      <c r="C498" s="84"/>
      <c r="D498" s="84"/>
      <c r="E498" s="84"/>
      <c r="F498" s="84"/>
      <c r="G498" s="84"/>
      <c r="H498" s="84"/>
    </row>
    <row r="499" spans="1:8">
      <c r="A499" s="111"/>
      <c r="B499" s="112"/>
      <c r="C499" s="84"/>
      <c r="D499" s="84"/>
      <c r="E499" s="84"/>
      <c r="F499" s="84"/>
      <c r="G499" s="84"/>
      <c r="H499" s="84"/>
    </row>
    <row r="500" spans="1:8">
      <c r="A500" s="111"/>
      <c r="B500" s="112"/>
      <c r="C500" s="84"/>
      <c r="D500" s="84"/>
      <c r="E500" s="84"/>
      <c r="F500" s="84"/>
      <c r="G500" s="84"/>
      <c r="H500" s="84"/>
    </row>
    <row r="501" spans="1:8">
      <c r="A501" s="111"/>
      <c r="B501" s="112"/>
      <c r="C501" s="84"/>
      <c r="D501" s="84"/>
      <c r="E501" s="84"/>
      <c r="F501" s="84"/>
      <c r="G501" s="84"/>
      <c r="H501" s="84"/>
    </row>
    <row r="502" spans="1:8">
      <c r="A502" s="111"/>
      <c r="B502" s="112"/>
      <c r="C502" s="84"/>
      <c r="D502" s="84"/>
      <c r="E502" s="84"/>
      <c r="F502" s="84"/>
      <c r="G502" s="84"/>
      <c r="H502" s="84"/>
    </row>
    <row r="503" spans="1:8">
      <c r="A503" s="111"/>
      <c r="B503" s="112"/>
      <c r="C503" s="84"/>
      <c r="D503" s="84"/>
      <c r="E503" s="84"/>
      <c r="F503" s="84"/>
      <c r="G503" s="84"/>
      <c r="H503" s="84"/>
    </row>
    <row r="504" spans="1:8">
      <c r="A504" s="111"/>
      <c r="B504" s="112"/>
      <c r="C504" s="84"/>
      <c r="D504" s="84"/>
      <c r="E504" s="84"/>
      <c r="F504" s="84"/>
      <c r="G504" s="84"/>
      <c r="H504" s="84"/>
    </row>
    <row r="505" spans="1:8">
      <c r="A505" s="111"/>
      <c r="B505" s="112"/>
      <c r="C505" s="84"/>
      <c r="D505" s="84"/>
      <c r="E505" s="84"/>
      <c r="F505" s="84"/>
      <c r="G505" s="84"/>
      <c r="H505" s="84"/>
    </row>
    <row r="506" spans="1:8">
      <c r="A506" s="111"/>
      <c r="B506" s="112"/>
      <c r="C506" s="84"/>
      <c r="D506" s="84"/>
      <c r="E506" s="84"/>
      <c r="F506" s="84"/>
      <c r="G506" s="84"/>
      <c r="H506" s="84"/>
    </row>
    <row r="507" spans="1:8">
      <c r="A507" s="111"/>
      <c r="B507" s="112"/>
      <c r="C507" s="84"/>
      <c r="D507" s="84"/>
      <c r="E507" s="84"/>
      <c r="F507" s="84"/>
      <c r="G507" s="84"/>
      <c r="H507" s="84"/>
    </row>
    <row r="508" spans="1:8">
      <c r="A508" s="111"/>
      <c r="B508" s="112"/>
      <c r="C508" s="84"/>
      <c r="D508" s="84"/>
      <c r="E508" s="84"/>
      <c r="F508" s="84"/>
      <c r="G508" s="84"/>
      <c r="H508" s="84"/>
    </row>
    <row r="509" spans="1:8">
      <c r="A509" s="111"/>
      <c r="B509" s="112"/>
      <c r="C509" s="84"/>
      <c r="D509" s="84"/>
      <c r="E509" s="84"/>
      <c r="F509" s="84"/>
      <c r="G509" s="84"/>
      <c r="H509" s="84"/>
    </row>
    <row r="510" spans="1:8">
      <c r="A510" s="111"/>
      <c r="B510" s="112"/>
      <c r="C510" s="84"/>
      <c r="D510" s="84"/>
      <c r="E510" s="84"/>
      <c r="F510" s="84"/>
      <c r="G510" s="84"/>
      <c r="H510" s="84"/>
    </row>
    <row r="511" spans="1:8">
      <c r="A511" s="111"/>
      <c r="B511" s="112"/>
      <c r="C511" s="84"/>
      <c r="D511" s="84"/>
      <c r="E511" s="84"/>
      <c r="F511" s="84"/>
      <c r="G511" s="84"/>
      <c r="H511" s="84"/>
    </row>
    <row r="512" spans="1:8">
      <c r="A512" s="111"/>
      <c r="B512" s="112"/>
      <c r="C512" s="84"/>
      <c r="D512" s="84"/>
      <c r="E512" s="84"/>
      <c r="F512" s="84"/>
      <c r="G512" s="84"/>
      <c r="H512" s="84"/>
    </row>
    <row r="513" spans="1:8">
      <c r="A513" s="111"/>
      <c r="B513" s="112"/>
      <c r="C513" s="84"/>
      <c r="D513" s="84"/>
      <c r="E513" s="84"/>
      <c r="F513" s="84"/>
      <c r="G513" s="84"/>
      <c r="H513" s="84"/>
    </row>
    <row r="514" spans="1:8">
      <c r="A514" s="111"/>
      <c r="B514" s="112"/>
      <c r="C514" s="84"/>
      <c r="D514" s="84"/>
      <c r="E514" s="84"/>
      <c r="F514" s="84"/>
      <c r="G514" s="84"/>
      <c r="H514" s="84"/>
    </row>
    <row r="515" spans="1:8">
      <c r="A515" s="111"/>
      <c r="B515" s="112"/>
      <c r="C515" s="84"/>
      <c r="D515" s="84"/>
      <c r="E515" s="84"/>
      <c r="F515" s="84"/>
      <c r="G515" s="84"/>
      <c r="H515" s="84"/>
    </row>
    <row r="516" spans="1:8">
      <c r="A516" s="111"/>
      <c r="B516" s="112"/>
      <c r="C516" s="84"/>
      <c r="D516" s="84"/>
      <c r="E516" s="84"/>
      <c r="F516" s="84"/>
      <c r="G516" s="84"/>
      <c r="H516" s="84"/>
    </row>
    <row r="517" spans="1:8">
      <c r="A517" s="111"/>
      <c r="B517" s="112"/>
      <c r="C517" s="84"/>
      <c r="D517" s="84"/>
      <c r="E517" s="84"/>
      <c r="F517" s="84"/>
      <c r="G517" s="84"/>
      <c r="H517" s="84"/>
    </row>
    <row r="518" spans="1:8">
      <c r="A518" s="111"/>
      <c r="B518" s="112"/>
      <c r="C518" s="84"/>
      <c r="D518" s="84"/>
      <c r="E518" s="84"/>
      <c r="F518" s="84"/>
      <c r="G518" s="84"/>
      <c r="H518" s="84"/>
    </row>
    <row r="519" spans="1:8">
      <c r="A519" s="111"/>
      <c r="B519" s="112"/>
      <c r="C519" s="84"/>
      <c r="D519" s="84"/>
      <c r="E519" s="84"/>
      <c r="F519" s="84"/>
      <c r="G519" s="84"/>
      <c r="H519" s="84"/>
    </row>
    <row r="520" spans="1:8">
      <c r="A520" s="111"/>
      <c r="B520" s="112"/>
      <c r="C520" s="84"/>
      <c r="D520" s="84"/>
      <c r="E520" s="84"/>
      <c r="F520" s="84"/>
      <c r="G520" s="84"/>
      <c r="H520" s="84"/>
    </row>
    <row r="521" spans="1:8">
      <c r="A521" s="111"/>
      <c r="B521" s="112"/>
      <c r="C521" s="84"/>
      <c r="D521" s="84"/>
      <c r="E521" s="84"/>
      <c r="F521" s="84"/>
      <c r="G521" s="84"/>
      <c r="H521" s="84"/>
    </row>
    <row r="522" spans="1:8">
      <c r="A522" s="111"/>
      <c r="B522" s="112"/>
      <c r="C522" s="84"/>
      <c r="D522" s="84"/>
      <c r="E522" s="84"/>
      <c r="F522" s="84"/>
      <c r="G522" s="84"/>
      <c r="H522" s="84"/>
    </row>
    <row r="523" spans="1:8">
      <c r="A523" s="111"/>
      <c r="B523" s="112"/>
      <c r="C523" s="84"/>
      <c r="D523" s="84"/>
      <c r="E523" s="84"/>
      <c r="F523" s="84"/>
      <c r="G523" s="84"/>
      <c r="H523" s="84"/>
    </row>
    <row r="524" spans="1:8">
      <c r="A524" s="111"/>
      <c r="B524" s="112"/>
      <c r="C524" s="84"/>
      <c r="D524" s="84"/>
      <c r="E524" s="84"/>
      <c r="F524" s="84"/>
      <c r="G524" s="84"/>
      <c r="H524" s="84"/>
    </row>
    <row r="525" spans="1:8">
      <c r="A525" s="111"/>
      <c r="B525" s="112"/>
      <c r="C525" s="84"/>
      <c r="D525" s="84"/>
      <c r="E525" s="84"/>
      <c r="F525" s="84"/>
      <c r="G525" s="84"/>
      <c r="H525" s="84"/>
    </row>
    <row r="526" spans="1:8">
      <c r="A526" s="111"/>
      <c r="B526" s="112"/>
      <c r="C526" s="84"/>
      <c r="D526" s="84"/>
      <c r="E526" s="84"/>
      <c r="F526" s="84"/>
      <c r="G526" s="84"/>
      <c r="H526" s="84"/>
    </row>
    <row r="527" spans="1:8">
      <c r="A527" s="111"/>
      <c r="B527" s="112"/>
      <c r="C527" s="84"/>
      <c r="D527" s="84"/>
      <c r="E527" s="84"/>
      <c r="F527" s="84"/>
      <c r="G527" s="84"/>
      <c r="H527" s="84"/>
    </row>
    <row r="528" spans="1:8">
      <c r="A528" s="111"/>
      <c r="B528" s="112"/>
      <c r="C528" s="84"/>
      <c r="D528" s="84"/>
      <c r="E528" s="84"/>
      <c r="F528" s="84"/>
      <c r="G528" s="84"/>
      <c r="H528" s="84"/>
    </row>
    <row r="529" spans="1:8">
      <c r="A529" s="111"/>
      <c r="B529" s="112"/>
      <c r="C529" s="84"/>
      <c r="D529" s="84"/>
      <c r="E529" s="84"/>
      <c r="F529" s="84"/>
      <c r="G529" s="84"/>
      <c r="H529" s="84"/>
    </row>
    <row r="530" spans="1:8">
      <c r="A530" s="111"/>
      <c r="B530" s="112"/>
      <c r="C530" s="84"/>
      <c r="D530" s="84"/>
      <c r="E530" s="84"/>
      <c r="F530" s="84"/>
      <c r="G530" s="84"/>
      <c r="H530" s="84"/>
    </row>
    <row r="531" spans="1:8">
      <c r="A531" s="111"/>
      <c r="B531" s="112"/>
      <c r="C531" s="84"/>
      <c r="D531" s="84"/>
      <c r="E531" s="84"/>
      <c r="F531" s="84"/>
      <c r="G531" s="84"/>
      <c r="H531" s="84"/>
    </row>
    <row r="532" spans="1:8">
      <c r="A532" s="111"/>
      <c r="B532" s="112"/>
      <c r="C532" s="84"/>
      <c r="D532" s="84"/>
      <c r="E532" s="84"/>
      <c r="F532" s="84"/>
      <c r="G532" s="84"/>
      <c r="H532" s="84"/>
    </row>
    <row r="533" spans="1:8">
      <c r="A533" s="111"/>
      <c r="B533" s="112"/>
      <c r="C533" s="84"/>
      <c r="D533" s="84"/>
      <c r="E533" s="84"/>
      <c r="F533" s="84"/>
      <c r="G533" s="84"/>
      <c r="H533" s="84"/>
    </row>
    <row r="534" spans="1:8">
      <c r="A534" s="111"/>
      <c r="B534" s="112"/>
      <c r="C534" s="84"/>
      <c r="D534" s="84"/>
      <c r="E534" s="84"/>
      <c r="F534" s="84"/>
      <c r="G534" s="84"/>
      <c r="H534" s="84"/>
    </row>
    <row r="535" spans="1:8">
      <c r="A535" s="111"/>
      <c r="B535" s="112"/>
      <c r="C535" s="84"/>
      <c r="D535" s="84"/>
      <c r="E535" s="84"/>
      <c r="F535" s="84"/>
      <c r="G535" s="84"/>
      <c r="H535" s="84"/>
    </row>
    <row r="536" spans="1:8">
      <c r="A536" s="111"/>
      <c r="B536" s="112"/>
      <c r="C536" s="84"/>
      <c r="D536" s="84"/>
      <c r="E536" s="84"/>
      <c r="F536" s="84"/>
      <c r="G536" s="84"/>
      <c r="H536" s="84"/>
    </row>
    <row r="537" spans="1:8">
      <c r="A537" s="111"/>
      <c r="B537" s="112"/>
      <c r="C537" s="84"/>
      <c r="D537" s="84"/>
      <c r="E537" s="84"/>
      <c r="F537" s="84"/>
      <c r="G537" s="84"/>
      <c r="H537" s="84"/>
    </row>
    <row r="538" spans="1:8">
      <c r="A538" s="111"/>
      <c r="B538" s="112"/>
      <c r="C538" s="84"/>
      <c r="D538" s="84"/>
      <c r="E538" s="84"/>
      <c r="F538" s="84"/>
      <c r="G538" s="84"/>
      <c r="H538" s="84"/>
    </row>
    <row r="539" spans="1:8">
      <c r="A539" s="111"/>
      <c r="B539" s="112"/>
      <c r="C539" s="84"/>
      <c r="D539" s="84"/>
      <c r="E539" s="84"/>
      <c r="F539" s="84"/>
      <c r="G539" s="84"/>
      <c r="H539" s="84"/>
    </row>
    <row r="540" spans="1:8">
      <c r="A540" s="111"/>
      <c r="B540" s="112"/>
      <c r="C540" s="84"/>
      <c r="D540" s="84"/>
      <c r="E540" s="84"/>
      <c r="F540" s="84"/>
      <c r="G540" s="84"/>
      <c r="H540" s="84"/>
    </row>
    <row r="541" spans="1:8">
      <c r="A541" s="111"/>
      <c r="B541" s="112"/>
      <c r="C541" s="84"/>
      <c r="D541" s="84"/>
      <c r="E541" s="84"/>
      <c r="F541" s="84"/>
      <c r="G541" s="84"/>
      <c r="H541" s="84"/>
    </row>
    <row r="542" spans="1:8">
      <c r="A542" s="111"/>
      <c r="B542" s="112"/>
      <c r="C542" s="84"/>
      <c r="D542" s="84"/>
      <c r="E542" s="84"/>
      <c r="F542" s="84"/>
      <c r="G542" s="84"/>
      <c r="H542" s="84"/>
    </row>
    <row r="543" spans="1:8">
      <c r="A543" s="111"/>
      <c r="B543" s="112"/>
      <c r="C543" s="84"/>
      <c r="D543" s="84"/>
      <c r="E543" s="84"/>
      <c r="F543" s="84"/>
      <c r="G543" s="84"/>
      <c r="H543" s="84"/>
    </row>
    <row r="544" spans="1:8">
      <c r="A544" s="111"/>
      <c r="B544" s="112"/>
      <c r="C544" s="84"/>
      <c r="D544" s="84"/>
      <c r="E544" s="84"/>
      <c r="F544" s="84"/>
      <c r="G544" s="84"/>
      <c r="H544" s="84"/>
    </row>
    <row r="545" spans="1:8">
      <c r="A545" s="111"/>
      <c r="B545" s="112"/>
      <c r="C545" s="84"/>
      <c r="D545" s="84"/>
      <c r="E545" s="84"/>
      <c r="F545" s="84"/>
      <c r="G545" s="84"/>
      <c r="H545" s="84"/>
    </row>
    <row r="546" spans="1:8">
      <c r="A546" s="111"/>
      <c r="B546" s="112"/>
      <c r="C546" s="84"/>
      <c r="D546" s="84"/>
      <c r="E546" s="84"/>
      <c r="F546" s="84"/>
      <c r="G546" s="84"/>
      <c r="H546" s="84"/>
    </row>
    <row r="547" spans="1:8">
      <c r="A547" s="111"/>
      <c r="B547" s="112"/>
      <c r="C547" s="84"/>
      <c r="D547" s="84"/>
      <c r="E547" s="84"/>
      <c r="F547" s="84"/>
      <c r="G547" s="84"/>
      <c r="H547" s="84"/>
    </row>
    <row r="548" spans="1:8">
      <c r="A548" s="111"/>
      <c r="B548" s="112"/>
      <c r="C548" s="84"/>
      <c r="D548" s="84"/>
      <c r="E548" s="84"/>
      <c r="F548" s="84"/>
      <c r="G548" s="84"/>
      <c r="H548" s="84"/>
    </row>
    <row r="549" spans="1:8">
      <c r="A549" s="111"/>
      <c r="B549" s="112"/>
      <c r="C549" s="84"/>
      <c r="D549" s="84"/>
      <c r="E549" s="84"/>
      <c r="F549" s="84"/>
      <c r="G549" s="84"/>
      <c r="H549" s="84"/>
    </row>
    <row r="550" spans="1:8">
      <c r="A550" s="111"/>
      <c r="B550" s="112"/>
      <c r="C550" s="84"/>
      <c r="D550" s="84"/>
      <c r="E550" s="84"/>
      <c r="F550" s="84"/>
      <c r="G550" s="84"/>
      <c r="H550" s="84"/>
    </row>
    <row r="551" spans="1:8">
      <c r="A551" s="111"/>
      <c r="B551" s="112"/>
      <c r="C551" s="84"/>
      <c r="D551" s="84"/>
      <c r="E551" s="84"/>
      <c r="F551" s="84"/>
      <c r="G551" s="84"/>
      <c r="H551" s="84"/>
    </row>
    <row r="552" spans="1:8">
      <c r="A552" s="111"/>
      <c r="B552" s="112"/>
      <c r="C552" s="84"/>
      <c r="D552" s="84"/>
      <c r="E552" s="84"/>
      <c r="F552" s="84"/>
      <c r="G552" s="84"/>
      <c r="H552" s="84"/>
    </row>
    <row r="553" spans="1:8">
      <c r="A553" s="111"/>
      <c r="B553" s="112"/>
      <c r="C553" s="84"/>
      <c r="D553" s="84"/>
      <c r="E553" s="84"/>
      <c r="F553" s="84"/>
      <c r="G553" s="84"/>
      <c r="H553" s="84"/>
    </row>
    <row r="554" spans="1:8">
      <c r="A554" s="111"/>
      <c r="B554" s="112"/>
      <c r="C554" s="84"/>
      <c r="D554" s="84"/>
      <c r="E554" s="84"/>
      <c r="F554" s="84"/>
      <c r="G554" s="84"/>
      <c r="H554" s="84"/>
    </row>
    <row r="555" spans="1:8">
      <c r="A555" s="111"/>
      <c r="B555" s="112"/>
      <c r="C555" s="84"/>
      <c r="D555" s="84"/>
      <c r="E555" s="84"/>
      <c r="F555" s="84"/>
      <c r="G555" s="84"/>
      <c r="H555" s="84"/>
    </row>
    <row r="556" spans="1:8">
      <c r="A556" s="111"/>
      <c r="B556" s="112"/>
      <c r="C556" s="84"/>
      <c r="D556" s="84"/>
      <c r="E556" s="84"/>
      <c r="F556" s="84"/>
      <c r="G556" s="84"/>
      <c r="H556" s="84"/>
    </row>
    <row r="557" spans="1:8">
      <c r="A557" s="111"/>
      <c r="B557" s="112"/>
      <c r="C557" s="84"/>
      <c r="D557" s="84"/>
      <c r="E557" s="84"/>
      <c r="F557" s="84"/>
      <c r="G557" s="84"/>
      <c r="H557" s="84"/>
    </row>
    <row r="558" spans="1:8">
      <c r="A558" s="111"/>
      <c r="B558" s="112"/>
      <c r="C558" s="84"/>
      <c r="D558" s="84"/>
      <c r="E558" s="84"/>
      <c r="F558" s="84"/>
      <c r="G558" s="84"/>
      <c r="H558" s="84"/>
    </row>
    <row r="559" spans="1:8">
      <c r="A559" s="111"/>
      <c r="B559" s="112"/>
      <c r="C559" s="84"/>
      <c r="D559" s="84"/>
      <c r="E559" s="84"/>
      <c r="F559" s="84"/>
      <c r="G559" s="84"/>
      <c r="H559" s="84"/>
    </row>
    <row r="560" spans="1:8">
      <c r="A560" s="111"/>
      <c r="B560" s="112"/>
      <c r="C560" s="84"/>
      <c r="D560" s="84"/>
      <c r="E560" s="84"/>
      <c r="F560" s="84"/>
      <c r="G560" s="84"/>
      <c r="H560" s="84"/>
    </row>
    <row r="561" spans="1:8">
      <c r="A561" s="111"/>
      <c r="B561" s="112"/>
      <c r="C561" s="84"/>
      <c r="D561" s="84"/>
      <c r="E561" s="84"/>
      <c r="F561" s="84"/>
      <c r="G561" s="84"/>
      <c r="H561" s="84"/>
    </row>
    <row r="562" spans="1:8">
      <c r="A562" s="111"/>
      <c r="B562" s="112"/>
      <c r="C562" s="84"/>
      <c r="D562" s="84"/>
      <c r="E562" s="84"/>
      <c r="F562" s="84"/>
      <c r="G562" s="84"/>
      <c r="H562" s="84"/>
    </row>
    <row r="563" spans="1:8">
      <c r="A563" s="111"/>
      <c r="B563" s="112"/>
      <c r="C563" s="84"/>
      <c r="D563" s="84"/>
      <c r="E563" s="84"/>
      <c r="F563" s="84"/>
      <c r="G563" s="84"/>
      <c r="H563" s="84"/>
    </row>
    <row r="564" spans="1:8">
      <c r="A564" s="111"/>
      <c r="B564" s="112"/>
      <c r="C564" s="84"/>
      <c r="D564" s="84"/>
      <c r="E564" s="84"/>
      <c r="F564" s="84"/>
      <c r="G564" s="84"/>
      <c r="H564" s="84"/>
    </row>
    <row r="565" spans="1:8">
      <c r="A565" s="111"/>
      <c r="B565" s="112"/>
      <c r="C565" s="84"/>
      <c r="D565" s="84"/>
      <c r="E565" s="84"/>
      <c r="F565" s="84"/>
      <c r="G565" s="84"/>
      <c r="H565" s="84"/>
    </row>
    <row r="566" spans="1:8">
      <c r="A566" s="111"/>
      <c r="B566" s="112"/>
      <c r="C566" s="84"/>
      <c r="D566" s="84"/>
      <c r="E566" s="84"/>
      <c r="F566" s="84"/>
      <c r="G566" s="84"/>
      <c r="H566" s="84"/>
    </row>
    <row r="567" spans="1:8">
      <c r="A567" s="111"/>
      <c r="B567" s="112"/>
      <c r="C567" s="84"/>
      <c r="D567" s="84"/>
      <c r="E567" s="84"/>
      <c r="F567" s="84"/>
      <c r="G567" s="84"/>
      <c r="H567" s="84"/>
    </row>
    <row r="568" spans="1:8">
      <c r="A568" s="111"/>
      <c r="B568" s="112"/>
      <c r="C568" s="84"/>
      <c r="D568" s="84"/>
      <c r="E568" s="84"/>
      <c r="F568" s="84"/>
      <c r="G568" s="84"/>
      <c r="H568" s="84"/>
    </row>
    <row r="569" spans="1:8">
      <c r="A569" s="111"/>
      <c r="B569" s="112"/>
      <c r="C569" s="84"/>
      <c r="D569" s="84"/>
      <c r="E569" s="84"/>
      <c r="F569" s="84"/>
      <c r="G569" s="84"/>
      <c r="H569" s="84"/>
    </row>
    <row r="570" spans="1:8">
      <c r="A570" s="111"/>
      <c r="B570" s="112"/>
      <c r="C570" s="84"/>
      <c r="D570" s="84"/>
      <c r="E570" s="84"/>
      <c r="F570" s="84"/>
      <c r="G570" s="84"/>
      <c r="H570" s="84"/>
    </row>
    <row r="571" spans="1:8">
      <c r="A571" s="111"/>
      <c r="B571" s="112"/>
      <c r="C571" s="84"/>
      <c r="D571" s="84"/>
      <c r="E571" s="84"/>
      <c r="F571" s="84"/>
      <c r="G571" s="84"/>
      <c r="H571" s="84"/>
    </row>
    <row r="572" spans="1:8">
      <c r="A572" s="111"/>
      <c r="B572" s="112"/>
      <c r="C572" s="84"/>
      <c r="D572" s="84"/>
      <c r="E572" s="84"/>
      <c r="F572" s="84"/>
      <c r="G572" s="84"/>
      <c r="H572" s="84"/>
    </row>
    <row r="573" spans="1:8">
      <c r="A573" s="111"/>
      <c r="B573" s="112"/>
      <c r="C573" s="84"/>
      <c r="D573" s="84"/>
      <c r="E573" s="84"/>
      <c r="F573" s="84"/>
      <c r="G573" s="84"/>
      <c r="H573" s="84"/>
    </row>
    <row r="574" spans="1:8">
      <c r="A574" s="111"/>
      <c r="B574" s="112"/>
      <c r="C574" s="84"/>
      <c r="D574" s="84"/>
      <c r="E574" s="84"/>
      <c r="F574" s="84"/>
      <c r="G574" s="84"/>
      <c r="H574" s="84"/>
    </row>
    <row r="575" spans="1:8">
      <c r="A575" s="111"/>
      <c r="B575" s="112"/>
      <c r="C575" s="84"/>
      <c r="D575" s="84"/>
      <c r="E575" s="84"/>
      <c r="F575" s="84"/>
      <c r="G575" s="84"/>
      <c r="H575" s="84"/>
    </row>
    <row r="576" spans="1:8">
      <c r="A576" s="111"/>
      <c r="B576" s="112"/>
      <c r="C576" s="84"/>
      <c r="D576" s="84"/>
      <c r="E576" s="84"/>
      <c r="F576" s="84"/>
      <c r="G576" s="84"/>
      <c r="H576" s="84"/>
    </row>
    <row r="577" spans="1:8">
      <c r="A577" s="111"/>
      <c r="B577" s="112"/>
      <c r="C577" s="84"/>
      <c r="D577" s="84"/>
      <c r="E577" s="84"/>
      <c r="F577" s="84"/>
      <c r="G577" s="84"/>
      <c r="H577" s="84"/>
    </row>
    <row r="578" spans="1:8">
      <c r="A578" s="111"/>
      <c r="B578" s="112"/>
      <c r="C578" s="84"/>
      <c r="D578" s="84"/>
      <c r="E578" s="84"/>
      <c r="F578" s="84"/>
      <c r="G578" s="84"/>
      <c r="H578" s="84"/>
    </row>
    <row r="579" spans="1:8">
      <c r="A579" s="111"/>
      <c r="B579" s="112"/>
      <c r="C579" s="84"/>
      <c r="D579" s="84"/>
      <c r="E579" s="84"/>
      <c r="F579" s="84"/>
      <c r="G579" s="84"/>
      <c r="H579" s="84"/>
    </row>
    <row r="580" spans="1:8">
      <c r="A580" s="111"/>
      <c r="B580" s="112"/>
      <c r="C580" s="84"/>
      <c r="D580" s="84"/>
      <c r="E580" s="84"/>
      <c r="F580" s="84"/>
      <c r="G580" s="84"/>
      <c r="H580" s="84"/>
    </row>
    <row r="581" spans="1:8">
      <c r="A581" s="111"/>
      <c r="B581" s="112"/>
      <c r="C581" s="84"/>
      <c r="D581" s="84"/>
      <c r="E581" s="84"/>
      <c r="F581" s="84"/>
      <c r="G581" s="84"/>
      <c r="H581" s="84"/>
    </row>
    <row r="582" spans="1:8">
      <c r="A582" s="111"/>
      <c r="B582" s="112"/>
      <c r="C582" s="84"/>
      <c r="D582" s="84"/>
      <c r="E582" s="84"/>
      <c r="F582" s="84"/>
      <c r="G582" s="84"/>
      <c r="H582" s="84"/>
    </row>
    <row r="583" spans="1:8">
      <c r="A583" s="111"/>
      <c r="B583" s="112"/>
      <c r="C583" s="84"/>
      <c r="D583" s="84"/>
      <c r="E583" s="84"/>
      <c r="F583" s="84"/>
      <c r="G583" s="84"/>
      <c r="H583" s="84"/>
    </row>
    <row r="584" spans="1:8">
      <c r="A584" s="111"/>
      <c r="B584" s="112"/>
      <c r="C584" s="84"/>
      <c r="D584" s="84"/>
      <c r="E584" s="84"/>
      <c r="F584" s="84"/>
      <c r="G584" s="84"/>
      <c r="H584" s="84"/>
    </row>
    <row r="585" spans="1:8">
      <c r="A585" s="111"/>
      <c r="B585" s="112"/>
      <c r="C585" s="84"/>
      <c r="D585" s="84"/>
      <c r="E585" s="84"/>
      <c r="F585" s="84"/>
      <c r="G585" s="84"/>
      <c r="H585" s="84"/>
    </row>
    <row r="586" spans="1:8">
      <c r="A586" s="111"/>
      <c r="B586" s="112"/>
      <c r="C586" s="84"/>
      <c r="D586" s="84"/>
      <c r="E586" s="84"/>
      <c r="F586" s="84"/>
      <c r="G586" s="84"/>
      <c r="H586" s="84"/>
    </row>
    <row r="587" spans="1:8">
      <c r="A587" s="111"/>
      <c r="B587" s="112"/>
      <c r="C587" s="84"/>
      <c r="D587" s="84"/>
      <c r="E587" s="84"/>
      <c r="F587" s="84"/>
      <c r="G587" s="84"/>
      <c r="H587" s="84"/>
    </row>
    <row r="588" spans="1:8">
      <c r="A588" s="111"/>
      <c r="B588" s="112"/>
      <c r="C588" s="84"/>
      <c r="D588" s="84"/>
      <c r="E588" s="84"/>
      <c r="F588" s="84"/>
      <c r="G588" s="84"/>
      <c r="H588" s="84"/>
    </row>
    <row r="589" spans="1:8">
      <c r="A589" s="111"/>
      <c r="B589" s="112"/>
      <c r="C589" s="84"/>
      <c r="D589" s="84"/>
      <c r="E589" s="84"/>
      <c r="F589" s="84"/>
      <c r="G589" s="84"/>
      <c r="H589" s="84"/>
    </row>
    <row r="590" spans="1:8">
      <c r="A590" s="111"/>
      <c r="B590" s="112"/>
      <c r="C590" s="84"/>
      <c r="D590" s="84"/>
      <c r="E590" s="84"/>
      <c r="F590" s="84"/>
      <c r="G590" s="84"/>
      <c r="H590" s="84"/>
    </row>
    <row r="591" spans="1:8">
      <c r="A591" s="111"/>
      <c r="B591" s="112"/>
      <c r="C591" s="84"/>
      <c r="D591" s="84"/>
      <c r="E591" s="84"/>
      <c r="F591" s="84"/>
      <c r="G591" s="84"/>
      <c r="H591" s="84"/>
    </row>
    <row r="592" spans="1:8">
      <c r="A592" s="111"/>
      <c r="B592" s="112"/>
      <c r="C592" s="84"/>
      <c r="D592" s="84"/>
      <c r="E592" s="84"/>
      <c r="F592" s="84"/>
      <c r="G592" s="84"/>
      <c r="H592" s="84"/>
    </row>
    <row r="593" spans="1:8">
      <c r="A593" s="111"/>
      <c r="B593" s="112"/>
      <c r="C593" s="84"/>
      <c r="D593" s="84"/>
      <c r="E593" s="84"/>
      <c r="F593" s="84"/>
      <c r="G593" s="84"/>
      <c r="H593" s="84"/>
    </row>
    <row r="594" spans="1:8">
      <c r="A594" s="111"/>
      <c r="B594" s="112"/>
      <c r="C594" s="84"/>
      <c r="D594" s="84"/>
      <c r="E594" s="84"/>
      <c r="F594" s="84"/>
      <c r="G594" s="84"/>
      <c r="H594" s="84"/>
    </row>
    <row r="595" spans="1:8">
      <c r="A595" s="111"/>
      <c r="B595" s="112"/>
      <c r="C595" s="84"/>
      <c r="D595" s="84"/>
      <c r="E595" s="84"/>
      <c r="F595" s="84"/>
      <c r="G595" s="84"/>
      <c r="H595" s="84"/>
    </row>
    <row r="596" spans="1:8">
      <c r="A596" s="111"/>
      <c r="B596" s="112"/>
      <c r="C596" s="84"/>
      <c r="D596" s="84"/>
      <c r="E596" s="84"/>
      <c r="F596" s="84"/>
      <c r="G596" s="84"/>
      <c r="H596" s="84"/>
    </row>
    <row r="597" spans="1:8">
      <c r="A597" s="111"/>
      <c r="B597" s="112"/>
      <c r="C597" s="84"/>
      <c r="D597" s="84"/>
      <c r="E597" s="84"/>
      <c r="F597" s="84"/>
      <c r="G597" s="84"/>
      <c r="H597" s="84"/>
    </row>
    <row r="598" spans="1:8">
      <c r="A598" s="111"/>
      <c r="B598" s="112"/>
      <c r="C598" s="84"/>
      <c r="D598" s="84"/>
      <c r="E598" s="84"/>
      <c r="F598" s="84"/>
      <c r="G598" s="84"/>
      <c r="H598" s="84"/>
    </row>
    <row r="599" spans="1:8">
      <c r="A599" s="111"/>
      <c r="B599" s="112"/>
      <c r="C599" s="84"/>
      <c r="D599" s="84"/>
      <c r="E599" s="84"/>
      <c r="F599" s="84"/>
      <c r="G599" s="84"/>
      <c r="H599" s="84"/>
    </row>
    <row r="600" spans="1:8">
      <c r="A600" s="111"/>
      <c r="B600" s="112"/>
      <c r="C600" s="84"/>
      <c r="D600" s="84"/>
      <c r="E600" s="84"/>
      <c r="F600" s="84"/>
      <c r="G600" s="84"/>
      <c r="H600" s="84"/>
    </row>
    <row r="601" spans="1:8">
      <c r="A601" s="111"/>
      <c r="B601" s="112"/>
      <c r="C601" s="84"/>
      <c r="D601" s="84"/>
      <c r="E601" s="84"/>
      <c r="F601" s="84"/>
      <c r="G601" s="84"/>
      <c r="H601" s="84"/>
    </row>
    <row r="602" spans="1:8">
      <c r="A602" s="111"/>
      <c r="B602" s="112"/>
      <c r="C602" s="84"/>
      <c r="D602" s="84"/>
      <c r="E602" s="84"/>
      <c r="F602" s="84"/>
      <c r="G602" s="84"/>
      <c r="H602" s="84"/>
    </row>
    <row r="603" spans="1:8">
      <c r="A603" s="111"/>
      <c r="B603" s="112"/>
      <c r="C603" s="84"/>
      <c r="D603" s="84"/>
      <c r="E603" s="84"/>
      <c r="F603" s="84"/>
      <c r="G603" s="84"/>
      <c r="H603" s="84"/>
    </row>
    <row r="604" spans="1:8">
      <c r="A604" s="111"/>
      <c r="B604" s="112"/>
      <c r="C604" s="84"/>
      <c r="D604" s="84"/>
      <c r="E604" s="84"/>
      <c r="F604" s="84"/>
      <c r="G604" s="84"/>
      <c r="H604" s="84"/>
    </row>
    <row r="605" spans="1:8">
      <c r="A605" s="111"/>
      <c r="B605" s="112"/>
      <c r="C605" s="84"/>
      <c r="D605" s="84"/>
      <c r="E605" s="84"/>
      <c r="F605" s="84"/>
      <c r="G605" s="84"/>
      <c r="H605" s="84"/>
    </row>
    <row r="606" spans="1:8">
      <c r="A606" s="111"/>
      <c r="B606" s="112"/>
      <c r="C606" s="84"/>
      <c r="D606" s="84"/>
      <c r="E606" s="84"/>
      <c r="F606" s="84"/>
      <c r="G606" s="84"/>
      <c r="H606" s="84"/>
    </row>
    <row r="607" spans="1:8">
      <c r="A607" s="111"/>
      <c r="B607" s="112"/>
      <c r="C607" s="84"/>
      <c r="D607" s="84"/>
      <c r="E607" s="84"/>
      <c r="F607" s="84"/>
      <c r="G607" s="84"/>
      <c r="H607" s="84"/>
    </row>
    <row r="608" spans="1:8">
      <c r="A608" s="111"/>
      <c r="B608" s="112"/>
      <c r="C608" s="84"/>
      <c r="D608" s="84"/>
      <c r="E608" s="84"/>
      <c r="F608" s="84"/>
      <c r="G608" s="84"/>
      <c r="H608" s="84"/>
    </row>
    <row r="609" spans="1:8">
      <c r="A609" s="111"/>
      <c r="B609" s="112"/>
      <c r="C609" s="84"/>
      <c r="D609" s="84"/>
      <c r="E609" s="84"/>
      <c r="F609" s="84"/>
      <c r="G609" s="84"/>
      <c r="H609" s="84"/>
    </row>
    <row r="610" spans="1:8">
      <c r="A610" s="111"/>
      <c r="B610" s="112"/>
      <c r="C610" s="84"/>
      <c r="D610" s="84"/>
      <c r="E610" s="84"/>
      <c r="F610" s="84"/>
      <c r="G610" s="84"/>
      <c r="H610" s="84"/>
    </row>
    <row r="611" spans="1:8">
      <c r="A611" s="111"/>
      <c r="B611" s="112"/>
      <c r="C611" s="84"/>
      <c r="D611" s="84"/>
      <c r="E611" s="84"/>
      <c r="F611" s="84"/>
      <c r="G611" s="84"/>
      <c r="H611" s="84"/>
    </row>
    <row r="612" spans="1:8">
      <c r="A612" s="111"/>
      <c r="B612" s="112"/>
      <c r="C612" s="84"/>
      <c r="D612" s="84"/>
      <c r="E612" s="84"/>
      <c r="F612" s="84"/>
      <c r="G612" s="84"/>
      <c r="H612" s="84"/>
    </row>
    <row r="613" spans="1:8">
      <c r="A613" s="111"/>
      <c r="B613" s="112"/>
      <c r="C613" s="84"/>
      <c r="D613" s="84"/>
      <c r="E613" s="84"/>
      <c r="F613" s="84"/>
      <c r="G613" s="84"/>
      <c r="H613" s="84"/>
    </row>
    <row r="614" spans="1:8">
      <c r="A614" s="111"/>
      <c r="B614" s="112"/>
      <c r="C614" s="84"/>
      <c r="D614" s="84"/>
      <c r="E614" s="84"/>
      <c r="F614" s="84"/>
      <c r="G614" s="84"/>
      <c r="H614" s="84"/>
    </row>
    <row r="615" spans="1:8">
      <c r="A615" s="111"/>
      <c r="B615" s="112"/>
      <c r="C615" s="84"/>
      <c r="D615" s="84"/>
      <c r="E615" s="84"/>
      <c r="F615" s="84"/>
      <c r="G615" s="84"/>
      <c r="H615" s="84"/>
    </row>
    <row r="616" spans="1:8">
      <c r="A616" s="111"/>
      <c r="B616" s="112"/>
      <c r="C616" s="84"/>
      <c r="D616" s="84"/>
      <c r="E616" s="84"/>
      <c r="F616" s="84"/>
      <c r="G616" s="84"/>
      <c r="H616" s="84"/>
    </row>
    <row r="617" spans="1:8">
      <c r="A617" s="111"/>
      <c r="B617" s="112"/>
      <c r="C617" s="84"/>
      <c r="D617" s="84"/>
      <c r="E617" s="84"/>
      <c r="F617" s="84"/>
      <c r="G617" s="84"/>
      <c r="H617" s="84"/>
    </row>
    <row r="618" spans="1:8">
      <c r="A618" s="111"/>
      <c r="B618" s="112"/>
      <c r="C618" s="84"/>
      <c r="D618" s="84"/>
      <c r="E618" s="84"/>
      <c r="F618" s="84"/>
      <c r="G618" s="84"/>
      <c r="H618" s="84"/>
    </row>
    <row r="619" spans="1:8">
      <c r="A619" s="111"/>
      <c r="B619" s="112"/>
      <c r="C619" s="84"/>
      <c r="D619" s="84"/>
      <c r="E619" s="84"/>
      <c r="F619" s="84"/>
      <c r="G619" s="84"/>
      <c r="H619" s="84"/>
    </row>
    <row r="620" spans="1:8">
      <c r="A620" s="111"/>
      <c r="B620" s="112"/>
      <c r="C620" s="84"/>
      <c r="D620" s="84"/>
      <c r="E620" s="84"/>
      <c r="F620" s="84"/>
      <c r="G620" s="84"/>
      <c r="H620" s="84"/>
    </row>
    <row r="621" spans="1:8">
      <c r="A621" s="111"/>
      <c r="B621" s="112"/>
      <c r="C621" s="84"/>
      <c r="D621" s="84"/>
      <c r="E621" s="84"/>
      <c r="F621" s="84"/>
      <c r="G621" s="84"/>
      <c r="H621" s="84"/>
    </row>
    <row r="622" spans="1:8">
      <c r="A622" s="111"/>
      <c r="B622" s="112"/>
      <c r="C622" s="84"/>
      <c r="D622" s="84"/>
      <c r="E622" s="84"/>
      <c r="F622" s="84"/>
      <c r="G622" s="84"/>
      <c r="H622" s="84"/>
    </row>
    <row r="623" spans="1:8">
      <c r="A623" s="111"/>
      <c r="B623" s="112"/>
      <c r="C623" s="84"/>
      <c r="D623" s="84"/>
      <c r="E623" s="84"/>
      <c r="F623" s="84"/>
      <c r="G623" s="84"/>
      <c r="H623" s="84"/>
    </row>
    <row r="624" spans="1:8">
      <c r="A624" s="111"/>
      <c r="B624" s="112"/>
      <c r="C624" s="84"/>
      <c r="D624" s="84"/>
      <c r="E624" s="84"/>
      <c r="F624" s="84"/>
      <c r="G624" s="84"/>
      <c r="H624" s="84"/>
    </row>
    <row r="625" spans="1:8">
      <c r="A625" s="111"/>
      <c r="B625" s="112"/>
      <c r="C625" s="84"/>
      <c r="D625" s="84"/>
      <c r="E625" s="84"/>
      <c r="F625" s="84"/>
      <c r="G625" s="84"/>
      <c r="H625" s="84"/>
    </row>
    <row r="626" spans="1:8">
      <c r="A626" s="111"/>
      <c r="B626" s="112"/>
      <c r="C626" s="84"/>
      <c r="D626" s="84"/>
      <c r="E626" s="84"/>
      <c r="F626" s="84"/>
      <c r="G626" s="84"/>
      <c r="H626" s="84"/>
    </row>
    <row r="627" spans="1:8">
      <c r="A627" s="111"/>
      <c r="B627" s="112"/>
      <c r="C627" s="84"/>
      <c r="D627" s="84"/>
      <c r="E627" s="84"/>
      <c r="F627" s="84"/>
      <c r="G627" s="84"/>
      <c r="H627" s="84"/>
    </row>
    <row r="628" spans="1:8">
      <c r="A628" s="111"/>
      <c r="B628" s="112"/>
      <c r="C628" s="84"/>
      <c r="D628" s="84"/>
      <c r="E628" s="84"/>
      <c r="F628" s="84"/>
      <c r="G628" s="84"/>
      <c r="H628" s="84"/>
    </row>
  </sheetData>
  <mergeCells count="29">
    <mergeCell ref="A257:A268"/>
    <mergeCell ref="A245:A256"/>
    <mergeCell ref="C2:H2"/>
    <mergeCell ref="C3:E3"/>
    <mergeCell ref="F3:F4"/>
    <mergeCell ref="G3:G4"/>
    <mergeCell ref="H3:H4"/>
    <mergeCell ref="A209:A220"/>
    <mergeCell ref="A221:A232"/>
    <mergeCell ref="A77:A88"/>
    <mergeCell ref="A65:A76"/>
    <mergeCell ref="A233:A244"/>
    <mergeCell ref="A89:A100"/>
    <mergeCell ref="A269:A272"/>
    <mergeCell ref="I3:L3"/>
    <mergeCell ref="A197:A208"/>
    <mergeCell ref="A185:A196"/>
    <mergeCell ref="A173:A184"/>
    <mergeCell ref="A161:A172"/>
    <mergeCell ref="A149:A160"/>
    <mergeCell ref="A137:A148"/>
    <mergeCell ref="A125:A136"/>
    <mergeCell ref="A113:A124"/>
    <mergeCell ref="A101:A112"/>
    <mergeCell ref="A17:A28"/>
    <mergeCell ref="A5:A16"/>
    <mergeCell ref="A53:A64"/>
    <mergeCell ref="A41:A52"/>
    <mergeCell ref="A29:A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88"/>
  <sheetViews>
    <sheetView workbookViewId="0">
      <pane xSplit="2" ySplit="4" topLeftCell="C151" activePane="bottomRight" state="frozen"/>
      <selection pane="topRight" activeCell="C1" sqref="C1"/>
      <selection pane="bottomLeft" activeCell="A5" sqref="A5"/>
      <selection pane="bottomRight" activeCell="C147" sqref="C147:H188"/>
    </sheetView>
  </sheetViews>
  <sheetFormatPr defaultRowHeight="12.75"/>
  <cols>
    <col min="1" max="1" width="9.140625" style="85"/>
    <col min="2" max="2" width="17" style="4" customWidth="1"/>
    <col min="3" max="8" width="11.7109375" style="4" customWidth="1"/>
    <col min="9" max="261" width="9.140625" style="4"/>
    <col min="262" max="262" width="11" style="4" customWidth="1"/>
    <col min="263" max="263" width="13.5703125" style="4" customWidth="1"/>
    <col min="264" max="517" width="9.140625" style="4"/>
    <col min="518" max="518" width="11" style="4" customWidth="1"/>
    <col min="519" max="519" width="13.5703125" style="4" customWidth="1"/>
    <col min="520" max="773" width="9.140625" style="4"/>
    <col min="774" max="774" width="11" style="4" customWidth="1"/>
    <col min="775" max="775" width="13.5703125" style="4" customWidth="1"/>
    <col min="776" max="1029" width="9.140625" style="4"/>
    <col min="1030" max="1030" width="11" style="4" customWidth="1"/>
    <col min="1031" max="1031" width="13.5703125" style="4" customWidth="1"/>
    <col min="1032" max="1285" width="9.140625" style="4"/>
    <col min="1286" max="1286" width="11" style="4" customWidth="1"/>
    <col min="1287" max="1287" width="13.5703125" style="4" customWidth="1"/>
    <col min="1288" max="1541" width="9.140625" style="4"/>
    <col min="1542" max="1542" width="11" style="4" customWidth="1"/>
    <col min="1543" max="1543" width="13.5703125" style="4" customWidth="1"/>
    <col min="1544" max="1797" width="9.140625" style="4"/>
    <col min="1798" max="1798" width="11" style="4" customWidth="1"/>
    <col min="1799" max="1799" width="13.5703125" style="4" customWidth="1"/>
    <col min="1800" max="2053" width="9.140625" style="4"/>
    <col min="2054" max="2054" width="11" style="4" customWidth="1"/>
    <col min="2055" max="2055" width="13.5703125" style="4" customWidth="1"/>
    <col min="2056" max="2309" width="9.140625" style="4"/>
    <col min="2310" max="2310" width="11" style="4" customWidth="1"/>
    <col min="2311" max="2311" width="13.5703125" style="4" customWidth="1"/>
    <col min="2312" max="2565" width="9.140625" style="4"/>
    <col min="2566" max="2566" width="11" style="4" customWidth="1"/>
    <col min="2567" max="2567" width="13.5703125" style="4" customWidth="1"/>
    <col min="2568" max="2821" width="9.140625" style="4"/>
    <col min="2822" max="2822" width="11" style="4" customWidth="1"/>
    <col min="2823" max="2823" width="13.5703125" style="4" customWidth="1"/>
    <col min="2824" max="3077" width="9.140625" style="4"/>
    <col min="3078" max="3078" width="11" style="4" customWidth="1"/>
    <col min="3079" max="3079" width="13.5703125" style="4" customWidth="1"/>
    <col min="3080" max="3333" width="9.140625" style="4"/>
    <col min="3334" max="3334" width="11" style="4" customWidth="1"/>
    <col min="3335" max="3335" width="13.5703125" style="4" customWidth="1"/>
    <col min="3336" max="3589" width="9.140625" style="4"/>
    <col min="3590" max="3590" width="11" style="4" customWidth="1"/>
    <col min="3591" max="3591" width="13.5703125" style="4" customWidth="1"/>
    <col min="3592" max="3845" width="9.140625" style="4"/>
    <col min="3846" max="3846" width="11" style="4" customWidth="1"/>
    <col min="3847" max="3847" width="13.5703125" style="4" customWidth="1"/>
    <col min="3848" max="4101" width="9.140625" style="4"/>
    <col min="4102" max="4102" width="11" style="4" customWidth="1"/>
    <col min="4103" max="4103" width="13.5703125" style="4" customWidth="1"/>
    <col min="4104" max="4357" width="9.140625" style="4"/>
    <col min="4358" max="4358" width="11" style="4" customWidth="1"/>
    <col min="4359" max="4359" width="13.5703125" style="4" customWidth="1"/>
    <col min="4360" max="4613" width="9.140625" style="4"/>
    <col min="4614" max="4614" width="11" style="4" customWidth="1"/>
    <col min="4615" max="4615" width="13.5703125" style="4" customWidth="1"/>
    <col min="4616" max="4869" width="9.140625" style="4"/>
    <col min="4870" max="4870" width="11" style="4" customWidth="1"/>
    <col min="4871" max="4871" width="13.5703125" style="4" customWidth="1"/>
    <col min="4872" max="5125" width="9.140625" style="4"/>
    <col min="5126" max="5126" width="11" style="4" customWidth="1"/>
    <col min="5127" max="5127" width="13.5703125" style="4" customWidth="1"/>
    <col min="5128" max="5381" width="9.140625" style="4"/>
    <col min="5382" max="5382" width="11" style="4" customWidth="1"/>
    <col min="5383" max="5383" width="13.5703125" style="4" customWidth="1"/>
    <col min="5384" max="5637" width="9.140625" style="4"/>
    <col min="5638" max="5638" width="11" style="4" customWidth="1"/>
    <col min="5639" max="5639" width="13.5703125" style="4" customWidth="1"/>
    <col min="5640" max="5893" width="9.140625" style="4"/>
    <col min="5894" max="5894" width="11" style="4" customWidth="1"/>
    <col min="5895" max="5895" width="13.5703125" style="4" customWidth="1"/>
    <col min="5896" max="6149" width="9.140625" style="4"/>
    <col min="6150" max="6150" width="11" style="4" customWidth="1"/>
    <col min="6151" max="6151" width="13.5703125" style="4" customWidth="1"/>
    <col min="6152" max="6405" width="9.140625" style="4"/>
    <col min="6406" max="6406" width="11" style="4" customWidth="1"/>
    <col min="6407" max="6407" width="13.5703125" style="4" customWidth="1"/>
    <col min="6408" max="6661" width="9.140625" style="4"/>
    <col min="6662" max="6662" width="11" style="4" customWidth="1"/>
    <col min="6663" max="6663" width="13.5703125" style="4" customWidth="1"/>
    <col min="6664" max="6917" width="9.140625" style="4"/>
    <col min="6918" max="6918" width="11" style="4" customWidth="1"/>
    <col min="6919" max="6919" width="13.5703125" style="4" customWidth="1"/>
    <col min="6920" max="7173" width="9.140625" style="4"/>
    <col min="7174" max="7174" width="11" style="4" customWidth="1"/>
    <col min="7175" max="7175" width="13.5703125" style="4" customWidth="1"/>
    <col min="7176" max="7429" width="9.140625" style="4"/>
    <col min="7430" max="7430" width="11" style="4" customWidth="1"/>
    <col min="7431" max="7431" width="13.5703125" style="4" customWidth="1"/>
    <col min="7432" max="7685" width="9.140625" style="4"/>
    <col min="7686" max="7686" width="11" style="4" customWidth="1"/>
    <col min="7687" max="7687" width="13.5703125" style="4" customWidth="1"/>
    <col min="7688" max="7941" width="9.140625" style="4"/>
    <col min="7942" max="7942" width="11" style="4" customWidth="1"/>
    <col min="7943" max="7943" width="13.5703125" style="4" customWidth="1"/>
    <col min="7944" max="8197" width="9.140625" style="4"/>
    <col min="8198" max="8198" width="11" style="4" customWidth="1"/>
    <col min="8199" max="8199" width="13.5703125" style="4" customWidth="1"/>
    <col min="8200" max="8453" width="9.140625" style="4"/>
    <col min="8454" max="8454" width="11" style="4" customWidth="1"/>
    <col min="8455" max="8455" width="13.5703125" style="4" customWidth="1"/>
    <col min="8456" max="8709" width="9.140625" style="4"/>
    <col min="8710" max="8710" width="11" style="4" customWidth="1"/>
    <col min="8711" max="8711" width="13.5703125" style="4" customWidth="1"/>
    <col min="8712" max="8965" width="9.140625" style="4"/>
    <col min="8966" max="8966" width="11" style="4" customWidth="1"/>
    <col min="8967" max="8967" width="13.5703125" style="4" customWidth="1"/>
    <col min="8968" max="9221" width="9.140625" style="4"/>
    <col min="9222" max="9222" width="11" style="4" customWidth="1"/>
    <col min="9223" max="9223" width="13.5703125" style="4" customWidth="1"/>
    <col min="9224" max="9477" width="9.140625" style="4"/>
    <col min="9478" max="9478" width="11" style="4" customWidth="1"/>
    <col min="9479" max="9479" width="13.5703125" style="4" customWidth="1"/>
    <col min="9480" max="9733" width="9.140625" style="4"/>
    <col min="9734" max="9734" width="11" style="4" customWidth="1"/>
    <col min="9735" max="9735" width="13.5703125" style="4" customWidth="1"/>
    <col min="9736" max="9989" width="9.140625" style="4"/>
    <col min="9990" max="9990" width="11" style="4" customWidth="1"/>
    <col min="9991" max="9991" width="13.5703125" style="4" customWidth="1"/>
    <col min="9992" max="10245" width="9.140625" style="4"/>
    <col min="10246" max="10246" width="11" style="4" customWidth="1"/>
    <col min="10247" max="10247" width="13.5703125" style="4" customWidth="1"/>
    <col min="10248" max="10501" width="9.140625" style="4"/>
    <col min="10502" max="10502" width="11" style="4" customWidth="1"/>
    <col min="10503" max="10503" width="13.5703125" style="4" customWidth="1"/>
    <col min="10504" max="10757" width="9.140625" style="4"/>
    <col min="10758" max="10758" width="11" style="4" customWidth="1"/>
    <col min="10759" max="10759" width="13.5703125" style="4" customWidth="1"/>
    <col min="10760" max="11013" width="9.140625" style="4"/>
    <col min="11014" max="11014" width="11" style="4" customWidth="1"/>
    <col min="11015" max="11015" width="13.5703125" style="4" customWidth="1"/>
    <col min="11016" max="11269" width="9.140625" style="4"/>
    <col min="11270" max="11270" width="11" style="4" customWidth="1"/>
    <col min="11271" max="11271" width="13.5703125" style="4" customWidth="1"/>
    <col min="11272" max="11525" width="9.140625" style="4"/>
    <col min="11526" max="11526" width="11" style="4" customWidth="1"/>
    <col min="11527" max="11527" width="13.5703125" style="4" customWidth="1"/>
    <col min="11528" max="11781" width="9.140625" style="4"/>
    <col min="11782" max="11782" width="11" style="4" customWidth="1"/>
    <col min="11783" max="11783" width="13.5703125" style="4" customWidth="1"/>
    <col min="11784" max="12037" width="9.140625" style="4"/>
    <col min="12038" max="12038" width="11" style="4" customWidth="1"/>
    <col min="12039" max="12039" width="13.5703125" style="4" customWidth="1"/>
    <col min="12040" max="12293" width="9.140625" style="4"/>
    <col min="12294" max="12294" width="11" style="4" customWidth="1"/>
    <col min="12295" max="12295" width="13.5703125" style="4" customWidth="1"/>
    <col min="12296" max="12549" width="9.140625" style="4"/>
    <col min="12550" max="12550" width="11" style="4" customWidth="1"/>
    <col min="12551" max="12551" width="13.5703125" style="4" customWidth="1"/>
    <col min="12552" max="12805" width="9.140625" style="4"/>
    <col min="12806" max="12806" width="11" style="4" customWidth="1"/>
    <col min="12807" max="12807" width="13.5703125" style="4" customWidth="1"/>
    <col min="12808" max="13061" width="9.140625" style="4"/>
    <col min="13062" max="13062" width="11" style="4" customWidth="1"/>
    <col min="13063" max="13063" width="13.5703125" style="4" customWidth="1"/>
    <col min="13064" max="13317" width="9.140625" style="4"/>
    <col min="13318" max="13318" width="11" style="4" customWidth="1"/>
    <col min="13319" max="13319" width="13.5703125" style="4" customWidth="1"/>
    <col min="13320" max="13573" width="9.140625" style="4"/>
    <col min="13574" max="13574" width="11" style="4" customWidth="1"/>
    <col min="13575" max="13575" width="13.5703125" style="4" customWidth="1"/>
    <col min="13576" max="13829" width="9.140625" style="4"/>
    <col min="13830" max="13830" width="11" style="4" customWidth="1"/>
    <col min="13831" max="13831" width="13.5703125" style="4" customWidth="1"/>
    <col min="13832" max="14085" width="9.140625" style="4"/>
    <col min="14086" max="14086" width="11" style="4" customWidth="1"/>
    <col min="14087" max="14087" width="13.5703125" style="4" customWidth="1"/>
    <col min="14088" max="14341" width="9.140625" style="4"/>
    <col min="14342" max="14342" width="11" style="4" customWidth="1"/>
    <col min="14343" max="14343" width="13.5703125" style="4" customWidth="1"/>
    <col min="14344" max="14597" width="9.140625" style="4"/>
    <col min="14598" max="14598" width="11" style="4" customWidth="1"/>
    <col min="14599" max="14599" width="13.5703125" style="4" customWidth="1"/>
    <col min="14600" max="14853" width="9.140625" style="4"/>
    <col min="14854" max="14854" width="11" style="4" customWidth="1"/>
    <col min="14855" max="14855" width="13.5703125" style="4" customWidth="1"/>
    <col min="14856" max="15109" width="9.140625" style="4"/>
    <col min="15110" max="15110" width="11" style="4" customWidth="1"/>
    <col min="15111" max="15111" width="13.5703125" style="4" customWidth="1"/>
    <col min="15112" max="15365" width="9.140625" style="4"/>
    <col min="15366" max="15366" width="11" style="4" customWidth="1"/>
    <col min="15367" max="15367" width="13.5703125" style="4" customWidth="1"/>
    <col min="15368" max="15621" width="9.140625" style="4"/>
    <col min="15622" max="15622" width="11" style="4" customWidth="1"/>
    <col min="15623" max="15623" width="13.5703125" style="4" customWidth="1"/>
    <col min="15624" max="15877" width="9.140625" style="4"/>
    <col min="15878" max="15878" width="11" style="4" customWidth="1"/>
    <col min="15879" max="15879" width="13.5703125" style="4" customWidth="1"/>
    <col min="15880" max="16133" width="9.140625" style="4"/>
    <col min="16134" max="16134" width="11" style="4" customWidth="1"/>
    <col min="16135" max="16135" width="13.5703125" style="4" customWidth="1"/>
    <col min="16136" max="16384" width="9.140625" style="4"/>
  </cols>
  <sheetData>
    <row r="1" spans="1:13">
      <c r="F1" s="75"/>
    </row>
    <row r="2" spans="1:13">
      <c r="C2" s="85" t="s">
        <v>111</v>
      </c>
    </row>
    <row r="3" spans="1:13" ht="18.75" customHeight="1">
      <c r="A3" s="227" t="s">
        <v>112</v>
      </c>
      <c r="B3" s="227"/>
      <c r="C3" s="234" t="s">
        <v>109</v>
      </c>
      <c r="D3" s="234"/>
      <c r="E3" s="234"/>
      <c r="F3" s="231" t="s">
        <v>110</v>
      </c>
      <c r="G3" s="232"/>
      <c r="H3" s="233"/>
    </row>
    <row r="4" spans="1:13" s="75" customFormat="1" ht="29.25" customHeight="1">
      <c r="A4" s="227"/>
      <c r="B4" s="227"/>
      <c r="C4" s="71" t="s">
        <v>25</v>
      </c>
      <c r="D4" s="71" t="s">
        <v>26</v>
      </c>
      <c r="E4" s="77" t="s">
        <v>141</v>
      </c>
      <c r="F4" s="71" t="s">
        <v>25</v>
      </c>
      <c r="G4" s="71" t="s">
        <v>26</v>
      </c>
      <c r="H4" s="77" t="s">
        <v>141</v>
      </c>
      <c r="I4" s="76"/>
      <c r="K4" s="87"/>
      <c r="M4" s="87"/>
    </row>
    <row r="5" spans="1:13" ht="12.75" customHeight="1">
      <c r="A5" s="228">
        <v>2003</v>
      </c>
      <c r="B5" s="151" t="s">
        <v>37</v>
      </c>
      <c r="C5" s="29">
        <v>9.4</v>
      </c>
      <c r="D5" s="29">
        <v>9.8000000000000007</v>
      </c>
      <c r="E5" s="29">
        <f>AVERAGE(C5:D5)</f>
        <v>9.6000000000000014</v>
      </c>
      <c r="F5" s="32">
        <v>27</v>
      </c>
      <c r="G5" s="32">
        <v>24.5</v>
      </c>
      <c r="H5" s="12">
        <f>AVERAGE(F5:G5)</f>
        <v>25.75</v>
      </c>
    </row>
    <row r="6" spans="1:13">
      <c r="A6" s="229"/>
      <c r="B6" s="133" t="s">
        <v>0</v>
      </c>
      <c r="C6" s="29">
        <v>8.4</v>
      </c>
      <c r="D6" s="29">
        <v>9.1999999999999993</v>
      </c>
      <c r="E6" s="29">
        <f>AVERAGE(C6:D6)</f>
        <v>8.8000000000000007</v>
      </c>
      <c r="F6" s="33">
        <v>23.9</v>
      </c>
      <c r="G6" s="32">
        <v>21.2</v>
      </c>
      <c r="H6" s="12">
        <f t="shared" ref="H6:H69" si="0">AVERAGE(F6:G6)</f>
        <v>22.549999999999997</v>
      </c>
    </row>
    <row r="7" spans="1:13">
      <c r="A7" s="229"/>
      <c r="B7" s="133" t="s">
        <v>1</v>
      </c>
      <c r="C7" s="29">
        <v>8.9</v>
      </c>
      <c r="D7" s="29">
        <v>9</v>
      </c>
      <c r="E7" s="29">
        <f t="shared" ref="E7:E70" si="1">AVERAGE(C7:D7)</f>
        <v>8.9499999999999993</v>
      </c>
      <c r="F7" s="34">
        <v>25.6</v>
      </c>
      <c r="G7" s="32">
        <v>22.7</v>
      </c>
      <c r="H7" s="12">
        <f t="shared" si="0"/>
        <v>24.15</v>
      </c>
    </row>
    <row r="8" spans="1:13">
      <c r="A8" s="229"/>
      <c r="B8" s="133" t="s">
        <v>2</v>
      </c>
      <c r="C8" s="29">
        <v>10.4</v>
      </c>
      <c r="D8" s="29">
        <v>8.9</v>
      </c>
      <c r="E8" s="29">
        <f t="shared" si="1"/>
        <v>9.65</v>
      </c>
      <c r="F8" s="32">
        <v>29.6</v>
      </c>
      <c r="G8" s="32">
        <v>23.4</v>
      </c>
      <c r="H8" s="12">
        <f t="shared" si="0"/>
        <v>26.5</v>
      </c>
    </row>
    <row r="9" spans="1:13">
      <c r="A9" s="229"/>
      <c r="B9" s="133" t="s">
        <v>3</v>
      </c>
      <c r="C9" s="29">
        <v>8.8000000000000007</v>
      </c>
      <c r="D9" s="29">
        <v>9.1</v>
      </c>
      <c r="E9" s="29">
        <f t="shared" si="1"/>
        <v>8.9499999999999993</v>
      </c>
      <c r="F9" s="32">
        <v>25.5</v>
      </c>
      <c r="G9" s="32">
        <v>22.4</v>
      </c>
      <c r="H9" s="12">
        <f t="shared" si="0"/>
        <v>23.95</v>
      </c>
    </row>
    <row r="10" spans="1:13">
      <c r="A10" s="229"/>
      <c r="B10" s="133" t="s">
        <v>4</v>
      </c>
      <c r="C10" s="29">
        <v>7.3</v>
      </c>
      <c r="D10" s="29">
        <v>8.8000000000000007</v>
      </c>
      <c r="E10" s="29">
        <f t="shared" si="1"/>
        <v>8.0500000000000007</v>
      </c>
      <c r="F10" s="32">
        <v>28.1</v>
      </c>
      <c r="G10" s="32">
        <v>22.6</v>
      </c>
      <c r="H10" s="12">
        <f t="shared" si="0"/>
        <v>25.35</v>
      </c>
    </row>
    <row r="11" spans="1:13">
      <c r="A11" s="229"/>
      <c r="B11" s="133" t="s">
        <v>5</v>
      </c>
      <c r="C11" s="29">
        <v>8.6999999999999993</v>
      </c>
      <c r="D11" s="29">
        <v>8.8000000000000007</v>
      </c>
      <c r="E11" s="29">
        <f t="shared" si="1"/>
        <v>8.75</v>
      </c>
      <c r="F11" s="32">
        <v>26.7</v>
      </c>
      <c r="G11" s="32">
        <v>21.4</v>
      </c>
      <c r="H11" s="12">
        <f t="shared" si="0"/>
        <v>24.049999999999997</v>
      </c>
    </row>
    <row r="12" spans="1:13">
      <c r="A12" s="229"/>
      <c r="B12" s="133" t="s">
        <v>6</v>
      </c>
      <c r="C12" s="29">
        <v>9.4</v>
      </c>
      <c r="D12" s="29">
        <v>9</v>
      </c>
      <c r="E12" s="29">
        <f t="shared" si="1"/>
        <v>9.1999999999999993</v>
      </c>
      <c r="F12" s="32">
        <v>23.9</v>
      </c>
      <c r="G12" s="32">
        <v>21</v>
      </c>
      <c r="H12" s="12">
        <f t="shared" si="0"/>
        <v>22.45</v>
      </c>
    </row>
    <row r="13" spans="1:13">
      <c r="A13" s="229"/>
      <c r="B13" s="133" t="s">
        <v>7</v>
      </c>
      <c r="C13" s="29">
        <v>8.8000000000000007</v>
      </c>
      <c r="D13" s="29">
        <v>9.1</v>
      </c>
      <c r="E13" s="29">
        <f t="shared" si="1"/>
        <v>8.9499999999999993</v>
      </c>
      <c r="F13" s="33">
        <v>24.8</v>
      </c>
      <c r="G13" s="33">
        <v>19.7</v>
      </c>
      <c r="H13" s="12">
        <f t="shared" si="0"/>
        <v>22.25</v>
      </c>
    </row>
    <row r="14" spans="1:13">
      <c r="A14" s="229"/>
      <c r="B14" s="133" t="s">
        <v>8</v>
      </c>
      <c r="C14" s="29">
        <v>8.8000000000000007</v>
      </c>
      <c r="D14" s="29">
        <v>8.9</v>
      </c>
      <c r="E14" s="29">
        <f t="shared" si="1"/>
        <v>8.8500000000000014</v>
      </c>
      <c r="F14" s="33">
        <v>26.8</v>
      </c>
      <c r="G14" s="32">
        <v>19</v>
      </c>
      <c r="H14" s="12">
        <f t="shared" si="0"/>
        <v>22.9</v>
      </c>
    </row>
    <row r="15" spans="1:13">
      <c r="A15" s="229"/>
      <c r="B15" s="133" t="s">
        <v>9</v>
      </c>
      <c r="C15" s="29">
        <v>8.9</v>
      </c>
      <c r="D15" s="29">
        <v>9</v>
      </c>
      <c r="E15" s="29">
        <f t="shared" si="1"/>
        <v>8.9499999999999993</v>
      </c>
      <c r="F15" s="35">
        <v>25.5</v>
      </c>
      <c r="G15" s="32">
        <v>20.399999999999999</v>
      </c>
      <c r="H15" s="12">
        <f t="shared" si="0"/>
        <v>22.95</v>
      </c>
    </row>
    <row r="16" spans="1:13">
      <c r="A16" s="229"/>
      <c r="B16" s="133" t="s">
        <v>10</v>
      </c>
      <c r="C16" s="29">
        <v>9.9</v>
      </c>
      <c r="D16" s="29">
        <v>7.1</v>
      </c>
      <c r="E16" s="29">
        <f t="shared" si="1"/>
        <v>8.5</v>
      </c>
      <c r="F16" s="35">
        <v>25.4</v>
      </c>
      <c r="G16" s="32">
        <v>19.100000000000001</v>
      </c>
      <c r="H16" s="12">
        <f t="shared" si="0"/>
        <v>22.25</v>
      </c>
    </row>
    <row r="17" spans="1:8">
      <c r="A17" s="228">
        <v>2004</v>
      </c>
      <c r="B17" s="133" t="s">
        <v>37</v>
      </c>
      <c r="C17" s="30">
        <v>8.6</v>
      </c>
      <c r="D17" s="30">
        <v>8.9</v>
      </c>
      <c r="E17" s="29">
        <f t="shared" si="1"/>
        <v>8.75</v>
      </c>
      <c r="F17" s="35">
        <v>27</v>
      </c>
      <c r="G17" s="35">
        <v>20.5</v>
      </c>
      <c r="H17" s="12">
        <f t="shared" si="0"/>
        <v>23.75</v>
      </c>
    </row>
    <row r="18" spans="1:8">
      <c r="A18" s="229"/>
      <c r="B18" s="133" t="s">
        <v>0</v>
      </c>
      <c r="C18" s="30">
        <v>8.5</v>
      </c>
      <c r="D18" s="30">
        <v>8.6</v>
      </c>
      <c r="E18" s="29">
        <f t="shared" si="1"/>
        <v>8.5500000000000007</v>
      </c>
      <c r="F18" s="35">
        <v>24.9</v>
      </c>
      <c r="G18" s="35">
        <v>21.2</v>
      </c>
      <c r="H18" s="12">
        <f t="shared" si="0"/>
        <v>23.049999999999997</v>
      </c>
    </row>
    <row r="19" spans="1:8">
      <c r="A19" s="229"/>
      <c r="B19" s="133" t="s">
        <v>1</v>
      </c>
      <c r="C19" s="30">
        <v>7.6</v>
      </c>
      <c r="D19" s="30">
        <v>8.5</v>
      </c>
      <c r="E19" s="29">
        <f t="shared" si="1"/>
        <v>8.0500000000000007</v>
      </c>
      <c r="F19" s="35">
        <v>26.9</v>
      </c>
      <c r="G19" s="35">
        <v>20.6</v>
      </c>
      <c r="H19" s="12">
        <f t="shared" si="0"/>
        <v>23.75</v>
      </c>
    </row>
    <row r="20" spans="1:8">
      <c r="A20" s="229"/>
      <c r="B20" s="133" t="s">
        <v>2</v>
      </c>
      <c r="C20" s="30">
        <v>6.8</v>
      </c>
      <c r="D20" s="30">
        <v>8.1999999999999993</v>
      </c>
      <c r="E20" s="29">
        <f t="shared" si="1"/>
        <v>7.5</v>
      </c>
      <c r="F20" s="35">
        <v>25.4</v>
      </c>
      <c r="G20" s="35">
        <v>20.2</v>
      </c>
      <c r="H20" s="12">
        <f t="shared" si="0"/>
        <v>22.799999999999997</v>
      </c>
    </row>
    <row r="21" spans="1:8">
      <c r="A21" s="229"/>
      <c r="B21" s="133" t="s">
        <v>3</v>
      </c>
      <c r="C21" s="30">
        <v>8.4</v>
      </c>
      <c r="D21" s="30">
        <v>8.6999999999999993</v>
      </c>
      <c r="E21" s="29">
        <f t="shared" si="1"/>
        <v>8.5500000000000007</v>
      </c>
      <c r="F21" s="35">
        <v>26.3</v>
      </c>
      <c r="G21" s="35">
        <v>19.8</v>
      </c>
      <c r="H21" s="12">
        <f t="shared" si="0"/>
        <v>23.05</v>
      </c>
    </row>
    <row r="22" spans="1:8">
      <c r="A22" s="229"/>
      <c r="B22" s="133" t="s">
        <v>4</v>
      </c>
      <c r="C22" s="30">
        <v>6.4</v>
      </c>
      <c r="D22" s="30">
        <v>8.4</v>
      </c>
      <c r="E22" s="29">
        <f t="shared" si="1"/>
        <v>7.4</v>
      </c>
      <c r="F22" s="35">
        <v>27.1</v>
      </c>
      <c r="G22" s="35">
        <v>19.899999999999999</v>
      </c>
      <c r="H22" s="12">
        <f t="shared" si="0"/>
        <v>23.5</v>
      </c>
    </row>
    <row r="23" spans="1:8">
      <c r="A23" s="229"/>
      <c r="B23" s="133" t="s">
        <v>5</v>
      </c>
      <c r="C23" s="30">
        <v>7.7</v>
      </c>
      <c r="D23" s="30">
        <v>8.4</v>
      </c>
      <c r="E23" s="29">
        <f t="shared" si="1"/>
        <v>8.0500000000000007</v>
      </c>
      <c r="F23" s="35">
        <v>22.9</v>
      </c>
      <c r="G23" s="35">
        <v>19.7</v>
      </c>
      <c r="H23" s="12">
        <f t="shared" si="0"/>
        <v>21.299999999999997</v>
      </c>
    </row>
    <row r="24" spans="1:8">
      <c r="A24" s="229"/>
      <c r="B24" s="133" t="s">
        <v>6</v>
      </c>
      <c r="C24" s="30">
        <v>6.1</v>
      </c>
      <c r="D24" s="30">
        <v>8.3000000000000007</v>
      </c>
      <c r="E24" s="29">
        <f t="shared" si="1"/>
        <v>7.2</v>
      </c>
      <c r="F24" s="35">
        <v>24.1</v>
      </c>
      <c r="G24" s="35">
        <v>20.100000000000001</v>
      </c>
      <c r="H24" s="12">
        <f t="shared" si="0"/>
        <v>22.1</v>
      </c>
    </row>
    <row r="25" spans="1:8">
      <c r="A25" s="229"/>
      <c r="B25" s="133" t="s">
        <v>7</v>
      </c>
      <c r="C25" s="30">
        <v>7.8</v>
      </c>
      <c r="D25" s="30">
        <v>7.2</v>
      </c>
      <c r="E25" s="29">
        <f t="shared" si="1"/>
        <v>7.5</v>
      </c>
      <c r="F25" s="35">
        <v>23.7</v>
      </c>
      <c r="G25" s="35">
        <v>17.8</v>
      </c>
      <c r="H25" s="12">
        <f t="shared" si="0"/>
        <v>20.75</v>
      </c>
    </row>
    <row r="26" spans="1:8">
      <c r="A26" s="229"/>
      <c r="B26" s="133" t="s">
        <v>8</v>
      </c>
      <c r="C26" s="30">
        <v>4.5999999999999996</v>
      </c>
      <c r="D26" s="30">
        <v>7.2</v>
      </c>
      <c r="E26" s="29">
        <f t="shared" si="1"/>
        <v>5.9</v>
      </c>
      <c r="F26" s="35">
        <v>23</v>
      </c>
      <c r="G26" s="35">
        <v>18.7</v>
      </c>
      <c r="H26" s="12">
        <f t="shared" si="0"/>
        <v>20.85</v>
      </c>
    </row>
    <row r="27" spans="1:8">
      <c r="A27" s="229"/>
      <c r="B27" s="133" t="s">
        <v>9</v>
      </c>
      <c r="C27" s="30">
        <v>7.1</v>
      </c>
      <c r="D27" s="30">
        <v>7.3</v>
      </c>
      <c r="E27" s="29">
        <f t="shared" si="1"/>
        <v>7.1999999999999993</v>
      </c>
      <c r="F27" s="35">
        <v>22.9</v>
      </c>
      <c r="G27" s="35">
        <v>18.7</v>
      </c>
      <c r="H27" s="12">
        <f t="shared" si="0"/>
        <v>20.799999999999997</v>
      </c>
    </row>
    <row r="28" spans="1:8">
      <c r="A28" s="229"/>
      <c r="B28" s="133" t="s">
        <v>10</v>
      </c>
      <c r="C28" s="30">
        <v>6.4</v>
      </c>
      <c r="D28" s="30">
        <v>7.3</v>
      </c>
      <c r="E28" s="29">
        <f t="shared" si="1"/>
        <v>6.85</v>
      </c>
      <c r="F28" s="35">
        <v>21.1</v>
      </c>
      <c r="G28" s="35">
        <v>17.399999999999999</v>
      </c>
      <c r="H28" s="12">
        <f t="shared" si="0"/>
        <v>19.25</v>
      </c>
    </row>
    <row r="29" spans="1:8">
      <c r="A29" s="228">
        <v>2005</v>
      </c>
      <c r="B29" s="133" t="s">
        <v>37</v>
      </c>
      <c r="C29" s="30">
        <v>8.5</v>
      </c>
      <c r="D29" s="30">
        <v>7.5</v>
      </c>
      <c r="E29" s="29">
        <f t="shared" si="1"/>
        <v>8</v>
      </c>
      <c r="F29" s="35">
        <v>19.7</v>
      </c>
      <c r="G29" s="35">
        <v>17.899999999999999</v>
      </c>
      <c r="H29" s="12">
        <f t="shared" si="0"/>
        <v>18.799999999999997</v>
      </c>
    </row>
    <row r="30" spans="1:8">
      <c r="A30" s="229"/>
      <c r="B30" s="133" t="s">
        <v>0</v>
      </c>
      <c r="C30" s="30">
        <v>7.6</v>
      </c>
      <c r="D30" s="30">
        <v>7.3</v>
      </c>
      <c r="E30" s="29">
        <f t="shared" si="1"/>
        <v>7.4499999999999993</v>
      </c>
      <c r="F30" s="35">
        <v>22.1</v>
      </c>
      <c r="G30" s="35">
        <v>17.5</v>
      </c>
      <c r="H30" s="12">
        <f t="shared" si="0"/>
        <v>19.8</v>
      </c>
    </row>
    <row r="31" spans="1:8">
      <c r="A31" s="229"/>
      <c r="B31" s="133" t="s">
        <v>1</v>
      </c>
      <c r="C31" s="30">
        <v>7.3</v>
      </c>
      <c r="D31" s="30">
        <v>6.9</v>
      </c>
      <c r="E31" s="29">
        <f t="shared" si="1"/>
        <v>7.1</v>
      </c>
      <c r="F31" s="35">
        <v>22.1</v>
      </c>
      <c r="G31" s="35">
        <v>18.399999999999999</v>
      </c>
      <c r="H31" s="12">
        <f t="shared" si="0"/>
        <v>20.25</v>
      </c>
    </row>
    <row r="32" spans="1:8">
      <c r="A32" s="229"/>
      <c r="B32" s="133" t="s">
        <v>2</v>
      </c>
      <c r="C32" s="30">
        <v>7.9</v>
      </c>
      <c r="D32" s="30">
        <v>6.9</v>
      </c>
      <c r="E32" s="29">
        <f t="shared" si="1"/>
        <v>7.4</v>
      </c>
      <c r="F32" s="35">
        <v>22.2</v>
      </c>
      <c r="G32" s="35">
        <v>16.5</v>
      </c>
      <c r="H32" s="12">
        <f t="shared" si="0"/>
        <v>19.350000000000001</v>
      </c>
    </row>
    <row r="33" spans="1:10">
      <c r="A33" s="229"/>
      <c r="B33" s="133" t="s">
        <v>3</v>
      </c>
      <c r="C33" s="30">
        <v>9.4</v>
      </c>
      <c r="D33" s="30">
        <v>7.4</v>
      </c>
      <c r="E33" s="29">
        <f t="shared" si="1"/>
        <v>8.4</v>
      </c>
      <c r="F33" s="35">
        <v>20.7</v>
      </c>
      <c r="G33" s="35">
        <v>16.600000000000001</v>
      </c>
      <c r="H33" s="12">
        <f t="shared" si="0"/>
        <v>18.649999999999999</v>
      </c>
    </row>
    <row r="34" spans="1:10">
      <c r="A34" s="229"/>
      <c r="B34" s="133" t="s">
        <v>4</v>
      </c>
      <c r="C34" s="30">
        <v>8.3000000000000007</v>
      </c>
      <c r="D34" s="30">
        <v>7.1</v>
      </c>
      <c r="E34" s="29">
        <f t="shared" si="1"/>
        <v>7.7</v>
      </c>
      <c r="F34" s="35">
        <v>20.7</v>
      </c>
      <c r="G34" s="35">
        <v>16.7</v>
      </c>
      <c r="H34" s="12">
        <f t="shared" si="0"/>
        <v>18.7</v>
      </c>
    </row>
    <row r="35" spans="1:10">
      <c r="A35" s="229"/>
      <c r="B35" s="133" t="s">
        <v>5</v>
      </c>
      <c r="C35" s="30">
        <v>6.5</v>
      </c>
      <c r="D35" s="30">
        <v>7</v>
      </c>
      <c r="E35" s="29">
        <f t="shared" si="1"/>
        <v>6.75</v>
      </c>
      <c r="F35" s="35">
        <v>21</v>
      </c>
      <c r="G35" s="35">
        <v>15.6</v>
      </c>
      <c r="H35" s="12">
        <f t="shared" si="0"/>
        <v>18.3</v>
      </c>
    </row>
    <row r="36" spans="1:10">
      <c r="A36" s="229"/>
      <c r="B36" s="133" t="s">
        <v>6</v>
      </c>
      <c r="C36" s="30">
        <v>8.5</v>
      </c>
      <c r="D36" s="30">
        <v>6.2</v>
      </c>
      <c r="E36" s="29">
        <f t="shared" si="1"/>
        <v>7.35</v>
      </c>
      <c r="F36" s="35">
        <v>20.8</v>
      </c>
      <c r="G36" s="35">
        <v>15.6</v>
      </c>
      <c r="H36" s="12">
        <f t="shared" si="0"/>
        <v>18.2</v>
      </c>
    </row>
    <row r="37" spans="1:10">
      <c r="A37" s="229"/>
      <c r="B37" s="133" t="s">
        <v>7</v>
      </c>
      <c r="C37" s="30">
        <v>9.3000000000000007</v>
      </c>
      <c r="D37" s="30">
        <v>6.8</v>
      </c>
      <c r="E37" s="29">
        <f t="shared" si="1"/>
        <v>8.0500000000000007</v>
      </c>
      <c r="F37" s="35">
        <v>19.399999999999999</v>
      </c>
      <c r="G37" s="35">
        <v>16</v>
      </c>
      <c r="H37" s="12">
        <f t="shared" si="0"/>
        <v>17.7</v>
      </c>
    </row>
    <row r="38" spans="1:10">
      <c r="A38" s="229"/>
      <c r="B38" s="133" t="s">
        <v>8</v>
      </c>
      <c r="C38" s="30">
        <v>6.3</v>
      </c>
      <c r="D38" s="30">
        <v>7.2</v>
      </c>
      <c r="E38" s="29">
        <f t="shared" si="1"/>
        <v>6.75</v>
      </c>
      <c r="F38" s="35">
        <v>19.899999999999999</v>
      </c>
      <c r="G38" s="35">
        <v>16.2</v>
      </c>
      <c r="H38" s="12">
        <f t="shared" si="0"/>
        <v>18.049999999999997</v>
      </c>
    </row>
    <row r="39" spans="1:10">
      <c r="A39" s="229"/>
      <c r="B39" s="133" t="s">
        <v>9</v>
      </c>
      <c r="C39" s="30">
        <v>6.5</v>
      </c>
      <c r="D39" s="30">
        <v>7.4</v>
      </c>
      <c r="E39" s="29">
        <f t="shared" si="1"/>
        <v>6.95</v>
      </c>
      <c r="F39" s="35">
        <v>20.100000000000001</v>
      </c>
      <c r="G39" s="35">
        <v>14.9</v>
      </c>
      <c r="H39" s="12">
        <f t="shared" si="0"/>
        <v>17.5</v>
      </c>
    </row>
    <row r="40" spans="1:10">
      <c r="A40" s="229"/>
      <c r="B40" s="133" t="s">
        <v>10</v>
      </c>
      <c r="C40" s="30">
        <v>9.3000000000000007</v>
      </c>
      <c r="D40" s="30">
        <v>7.8</v>
      </c>
      <c r="E40" s="29">
        <f t="shared" si="1"/>
        <v>8.5500000000000007</v>
      </c>
      <c r="F40" s="35">
        <v>19.5</v>
      </c>
      <c r="G40" s="35">
        <v>15.9</v>
      </c>
      <c r="H40" s="12">
        <f t="shared" si="0"/>
        <v>17.7</v>
      </c>
      <c r="I40" s="36"/>
      <c r="J40" s="36"/>
    </row>
    <row r="41" spans="1:10">
      <c r="A41" s="228">
        <v>2006</v>
      </c>
      <c r="B41" s="133" t="s">
        <v>37</v>
      </c>
      <c r="C41" s="30">
        <v>9.1999999999999993</v>
      </c>
      <c r="D41" s="30">
        <v>8.3000000000000007</v>
      </c>
      <c r="E41" s="29">
        <f t="shared" si="1"/>
        <v>8.75</v>
      </c>
      <c r="F41" s="35">
        <v>21.5</v>
      </c>
      <c r="G41" s="35">
        <v>16.5</v>
      </c>
      <c r="H41" s="12">
        <f t="shared" si="0"/>
        <v>19</v>
      </c>
    </row>
    <row r="42" spans="1:10">
      <c r="A42" s="229"/>
      <c r="B42" s="133" t="s">
        <v>0</v>
      </c>
      <c r="C42" s="30">
        <v>8.3000000000000007</v>
      </c>
      <c r="D42" s="30">
        <v>7.6</v>
      </c>
      <c r="E42" s="29">
        <f t="shared" si="1"/>
        <v>7.95</v>
      </c>
      <c r="F42" s="35">
        <v>19.2</v>
      </c>
      <c r="G42" s="35">
        <v>17.399999999999999</v>
      </c>
      <c r="H42" s="12">
        <f t="shared" si="0"/>
        <v>18.299999999999997</v>
      </c>
    </row>
    <row r="43" spans="1:10">
      <c r="A43" s="229"/>
      <c r="B43" s="133" t="s">
        <v>1</v>
      </c>
      <c r="C43" s="29">
        <v>10.199999999999999</v>
      </c>
      <c r="D43" s="29">
        <v>7.7</v>
      </c>
      <c r="E43" s="29">
        <f t="shared" si="1"/>
        <v>8.9499999999999993</v>
      </c>
      <c r="F43" s="35">
        <v>19.100000000000001</v>
      </c>
      <c r="G43" s="35">
        <v>16.600000000000001</v>
      </c>
      <c r="H43" s="12">
        <f t="shared" si="0"/>
        <v>17.850000000000001</v>
      </c>
    </row>
    <row r="44" spans="1:10">
      <c r="A44" s="229"/>
      <c r="B44" s="133" t="s">
        <v>2</v>
      </c>
      <c r="C44" s="30">
        <v>9.1999999999999993</v>
      </c>
      <c r="D44" s="30">
        <v>7.3</v>
      </c>
      <c r="E44" s="29">
        <f t="shared" si="1"/>
        <v>8.25</v>
      </c>
      <c r="F44" s="12">
        <v>19.5</v>
      </c>
      <c r="G44" s="12">
        <v>17.3</v>
      </c>
      <c r="H44" s="12">
        <f t="shared" si="0"/>
        <v>18.399999999999999</v>
      </c>
    </row>
    <row r="45" spans="1:10">
      <c r="A45" s="229"/>
      <c r="B45" s="133" t="s">
        <v>3</v>
      </c>
      <c r="C45" s="30">
        <v>9.4</v>
      </c>
      <c r="D45" s="30">
        <v>7.9</v>
      </c>
      <c r="E45" s="29">
        <f t="shared" si="1"/>
        <v>8.65</v>
      </c>
      <c r="F45" s="12">
        <v>21.1</v>
      </c>
      <c r="G45" s="12">
        <v>18.8</v>
      </c>
      <c r="H45" s="12">
        <f t="shared" si="0"/>
        <v>19.950000000000003</v>
      </c>
    </row>
    <row r="46" spans="1:10">
      <c r="A46" s="229"/>
      <c r="B46" s="133" t="s">
        <v>4</v>
      </c>
      <c r="C46" s="30">
        <v>10.3</v>
      </c>
      <c r="D46" s="30">
        <v>7</v>
      </c>
      <c r="E46" s="29">
        <f t="shared" si="1"/>
        <v>8.65</v>
      </c>
      <c r="F46" s="12">
        <v>19.100000000000001</v>
      </c>
      <c r="G46" s="12">
        <v>17.100000000000001</v>
      </c>
      <c r="H46" s="12">
        <f t="shared" si="0"/>
        <v>18.100000000000001</v>
      </c>
    </row>
    <row r="47" spans="1:10">
      <c r="A47" s="229"/>
      <c r="B47" s="133" t="s">
        <v>5</v>
      </c>
      <c r="C47" s="30">
        <v>9.5</v>
      </c>
      <c r="D47" s="30">
        <v>7.5</v>
      </c>
      <c r="E47" s="29">
        <f t="shared" si="1"/>
        <v>8.5</v>
      </c>
      <c r="F47" s="12">
        <v>19.7</v>
      </c>
      <c r="G47" s="12">
        <v>17.100000000000001</v>
      </c>
      <c r="H47" s="12">
        <f t="shared" si="0"/>
        <v>18.399999999999999</v>
      </c>
    </row>
    <row r="48" spans="1:10">
      <c r="A48" s="229"/>
      <c r="B48" s="133" t="s">
        <v>6</v>
      </c>
      <c r="C48" s="30">
        <v>12</v>
      </c>
      <c r="D48" s="30">
        <v>7</v>
      </c>
      <c r="E48" s="29">
        <f t="shared" si="1"/>
        <v>9.5</v>
      </c>
      <c r="F48" s="12">
        <v>19.3</v>
      </c>
      <c r="G48" s="12">
        <v>17.3</v>
      </c>
      <c r="H48" s="12">
        <f t="shared" si="0"/>
        <v>18.3</v>
      </c>
    </row>
    <row r="49" spans="1:8">
      <c r="A49" s="229"/>
      <c r="B49" s="133" t="s">
        <v>7</v>
      </c>
      <c r="C49" s="30">
        <v>11.2</v>
      </c>
      <c r="D49" s="30">
        <v>7.2</v>
      </c>
      <c r="E49" s="29">
        <f t="shared" si="1"/>
        <v>9.1999999999999993</v>
      </c>
      <c r="F49" s="12">
        <v>19.8</v>
      </c>
      <c r="G49" s="12">
        <v>16.7</v>
      </c>
      <c r="H49" s="12">
        <f t="shared" si="0"/>
        <v>18.25</v>
      </c>
    </row>
    <row r="50" spans="1:8">
      <c r="A50" s="229"/>
      <c r="B50" s="133" t="s">
        <v>8</v>
      </c>
      <c r="C50" s="30">
        <v>11.5</v>
      </c>
      <c r="D50" s="30">
        <v>8.3000000000000007</v>
      </c>
      <c r="E50" s="29">
        <f t="shared" si="1"/>
        <v>9.9</v>
      </c>
      <c r="F50" s="12">
        <v>20</v>
      </c>
      <c r="G50" s="12">
        <v>17.399999999999999</v>
      </c>
      <c r="H50" s="12">
        <f t="shared" si="0"/>
        <v>18.7</v>
      </c>
    </row>
    <row r="51" spans="1:8">
      <c r="A51" s="229"/>
      <c r="B51" s="133" t="s">
        <v>9</v>
      </c>
      <c r="C51" s="30">
        <v>10.6</v>
      </c>
      <c r="D51" s="30">
        <v>7.9</v>
      </c>
      <c r="E51" s="29">
        <f t="shared" si="1"/>
        <v>9.25</v>
      </c>
      <c r="F51" s="12">
        <v>19.8</v>
      </c>
      <c r="G51" s="12">
        <v>19.2</v>
      </c>
      <c r="H51" s="12">
        <f t="shared" si="0"/>
        <v>19.5</v>
      </c>
    </row>
    <row r="52" spans="1:8">
      <c r="A52" s="229"/>
      <c r="B52" s="133" t="s">
        <v>10</v>
      </c>
      <c r="C52" s="30">
        <v>10.1</v>
      </c>
      <c r="D52" s="30">
        <v>7.9</v>
      </c>
      <c r="E52" s="29">
        <f t="shared" si="1"/>
        <v>9</v>
      </c>
      <c r="F52" s="12">
        <v>19.2</v>
      </c>
      <c r="G52" s="12">
        <v>17.3</v>
      </c>
      <c r="H52" s="12">
        <f t="shared" si="0"/>
        <v>18.25</v>
      </c>
    </row>
    <row r="53" spans="1:8">
      <c r="A53" s="228">
        <v>2007</v>
      </c>
      <c r="B53" s="133" t="s">
        <v>37</v>
      </c>
      <c r="C53" s="30">
        <v>10.931148873950979</v>
      </c>
      <c r="D53" s="30">
        <v>8.0649622414349107</v>
      </c>
      <c r="E53" s="29">
        <f t="shared" si="1"/>
        <v>9.4980555576929451</v>
      </c>
      <c r="F53" s="12">
        <v>19.914159966295685</v>
      </c>
      <c r="G53" s="12">
        <v>17.42728259676689</v>
      </c>
      <c r="H53" s="12">
        <f t="shared" si="0"/>
        <v>18.670721281531286</v>
      </c>
    </row>
    <row r="54" spans="1:8">
      <c r="A54" s="229"/>
      <c r="B54" s="133" t="s">
        <v>0</v>
      </c>
      <c r="C54" s="30">
        <v>9.6585444788994437</v>
      </c>
      <c r="D54" s="30">
        <v>8.0004496871986444</v>
      </c>
      <c r="E54" s="29">
        <f t="shared" si="1"/>
        <v>8.8294970830490449</v>
      </c>
      <c r="F54" s="12">
        <v>20.956884417062078</v>
      </c>
      <c r="G54" s="12">
        <v>16.947685681406821</v>
      </c>
      <c r="H54" s="12">
        <f t="shared" si="0"/>
        <v>18.952285049234447</v>
      </c>
    </row>
    <row r="55" spans="1:8">
      <c r="A55" s="229"/>
      <c r="B55" s="133" t="s">
        <v>1</v>
      </c>
      <c r="C55" s="30">
        <v>9.8285057845919432</v>
      </c>
      <c r="D55" s="30">
        <v>8.1784006183584879</v>
      </c>
      <c r="E55" s="29">
        <f t="shared" si="1"/>
        <v>9.0034532014752156</v>
      </c>
      <c r="F55" s="12">
        <v>21.110341885533469</v>
      </c>
      <c r="G55" s="12">
        <v>17.216381159894045</v>
      </c>
      <c r="H55" s="12">
        <f t="shared" si="0"/>
        <v>19.163361522713757</v>
      </c>
    </row>
    <row r="56" spans="1:8">
      <c r="A56" s="229"/>
      <c r="B56" s="133" t="s">
        <v>2</v>
      </c>
      <c r="C56" s="30">
        <v>9.9675671099415535</v>
      </c>
      <c r="D56" s="30">
        <v>9.0174899093216698</v>
      </c>
      <c r="E56" s="29">
        <f t="shared" si="1"/>
        <v>9.4925285096316117</v>
      </c>
      <c r="F56" s="12">
        <v>20.844769900455585</v>
      </c>
      <c r="G56" s="12">
        <v>16.9664614519731</v>
      </c>
      <c r="H56" s="12">
        <f t="shared" si="0"/>
        <v>18.905615676214342</v>
      </c>
    </row>
    <row r="57" spans="1:8">
      <c r="A57" s="229"/>
      <c r="B57" s="133" t="s">
        <v>3</v>
      </c>
      <c r="C57" s="30">
        <v>10.692431581585815</v>
      </c>
      <c r="D57" s="30">
        <v>7.8378922492465675</v>
      </c>
      <c r="E57" s="29">
        <f t="shared" si="1"/>
        <v>9.2651619154161917</v>
      </c>
      <c r="F57" s="12">
        <v>21.515046697103365</v>
      </c>
      <c r="G57" s="12">
        <v>16.698092499187879</v>
      </c>
      <c r="H57" s="12">
        <f t="shared" si="0"/>
        <v>19.106569598145622</v>
      </c>
    </row>
    <row r="58" spans="1:8">
      <c r="A58" s="229"/>
      <c r="B58" s="133" t="s">
        <v>4</v>
      </c>
      <c r="C58" s="30">
        <v>10.375002298107447</v>
      </c>
      <c r="D58" s="30">
        <v>9.5975510111477398</v>
      </c>
      <c r="E58" s="29">
        <f t="shared" si="1"/>
        <v>9.9862766546275932</v>
      </c>
      <c r="F58" s="12">
        <v>20.913073254026052</v>
      </c>
      <c r="G58" s="12">
        <v>17.334208681319247</v>
      </c>
      <c r="H58" s="12">
        <f t="shared" si="0"/>
        <v>19.12364096767265</v>
      </c>
    </row>
    <row r="59" spans="1:8">
      <c r="A59" s="229"/>
      <c r="B59" s="133" t="s">
        <v>5</v>
      </c>
      <c r="C59" s="30">
        <v>9.8542375901830912</v>
      </c>
      <c r="D59" s="30">
        <v>8.1865845059145421</v>
      </c>
      <c r="E59" s="29">
        <f t="shared" si="1"/>
        <v>9.0204110480488175</v>
      </c>
      <c r="F59" s="12">
        <v>20.29770637775361</v>
      </c>
      <c r="G59" s="12">
        <v>16.238665762183448</v>
      </c>
      <c r="H59" s="12">
        <f t="shared" si="0"/>
        <v>18.268186069968529</v>
      </c>
    </row>
    <row r="60" spans="1:8">
      <c r="A60" s="229"/>
      <c r="B60" s="133" t="s">
        <v>6</v>
      </c>
      <c r="C60" s="30">
        <v>9.7211433866058083</v>
      </c>
      <c r="D60" s="30">
        <v>7.8465509038109156</v>
      </c>
      <c r="E60" s="29">
        <f t="shared" si="1"/>
        <v>8.7838471452083624</v>
      </c>
      <c r="F60" s="12">
        <v>21.007009124536907</v>
      </c>
      <c r="G60" s="12">
        <v>16.690782626450236</v>
      </c>
      <c r="H60" s="12">
        <f t="shared" si="0"/>
        <v>18.848895875493572</v>
      </c>
    </row>
    <row r="61" spans="1:8">
      <c r="A61" s="229"/>
      <c r="B61" s="133" t="s">
        <v>7</v>
      </c>
      <c r="C61" s="30">
        <v>9.6997662077162747</v>
      </c>
      <c r="D61" s="30">
        <v>8.383082724556628</v>
      </c>
      <c r="E61" s="29">
        <f t="shared" si="1"/>
        <v>9.0414244661364513</v>
      </c>
      <c r="F61" s="12">
        <v>22.661492294730934</v>
      </c>
      <c r="G61" s="12">
        <v>18.071194337639142</v>
      </c>
      <c r="H61" s="12">
        <f t="shared" si="0"/>
        <v>20.366343316185038</v>
      </c>
    </row>
    <row r="62" spans="1:8">
      <c r="A62" s="229"/>
      <c r="B62" s="133" t="s">
        <v>8</v>
      </c>
      <c r="C62" s="30">
        <v>10.028759614231255</v>
      </c>
      <c r="D62" s="30">
        <v>8.6176379455992933</v>
      </c>
      <c r="E62" s="29">
        <f t="shared" si="1"/>
        <v>9.3231987799152733</v>
      </c>
      <c r="F62" s="12">
        <v>21.911352834244411</v>
      </c>
      <c r="G62" s="12">
        <v>18.775511723409309</v>
      </c>
      <c r="H62" s="12">
        <f t="shared" si="0"/>
        <v>20.34343227882686</v>
      </c>
    </row>
    <row r="63" spans="1:8">
      <c r="A63" s="229"/>
      <c r="B63" s="133" t="s">
        <v>9</v>
      </c>
      <c r="C63" s="30">
        <v>9.6378361198011202</v>
      </c>
      <c r="D63" s="30">
        <v>8.4048331068639559</v>
      </c>
      <c r="E63" s="29">
        <f t="shared" si="1"/>
        <v>9.0213346133325381</v>
      </c>
      <c r="F63" s="12">
        <v>22.064263702324077</v>
      </c>
      <c r="G63" s="12">
        <v>18.149251399630437</v>
      </c>
      <c r="H63" s="12">
        <f t="shared" si="0"/>
        <v>20.106757550977257</v>
      </c>
    </row>
    <row r="64" spans="1:8">
      <c r="A64" s="229"/>
      <c r="B64" s="133" t="s">
        <v>10</v>
      </c>
      <c r="C64" s="30">
        <v>12.024499942717942</v>
      </c>
      <c r="D64" s="30">
        <v>8.2768739292410221</v>
      </c>
      <c r="E64" s="29">
        <f t="shared" si="1"/>
        <v>10.150686935979483</v>
      </c>
      <c r="F64" s="12">
        <v>19.636292548782137</v>
      </c>
      <c r="G64" s="12">
        <v>18.734544370123125</v>
      </c>
      <c r="H64" s="12">
        <f t="shared" si="0"/>
        <v>19.185418459452631</v>
      </c>
    </row>
    <row r="65" spans="1:8">
      <c r="A65" s="228">
        <v>2008</v>
      </c>
      <c r="B65" s="133" t="s">
        <v>37</v>
      </c>
      <c r="C65" s="30">
        <v>9.9214146898209741</v>
      </c>
      <c r="D65" s="30">
        <v>9.1374647418134209</v>
      </c>
      <c r="E65" s="29">
        <f t="shared" si="1"/>
        <v>9.5294397158171975</v>
      </c>
      <c r="F65" s="12">
        <v>21.001882572846906</v>
      </c>
      <c r="G65" s="12">
        <v>20.354100972194772</v>
      </c>
      <c r="H65" s="12">
        <f t="shared" si="0"/>
        <v>20.677991772520841</v>
      </c>
    </row>
    <row r="66" spans="1:8">
      <c r="A66" s="229"/>
      <c r="B66" s="133" t="s">
        <v>0</v>
      </c>
      <c r="C66" s="30">
        <v>9.5189596030619494</v>
      </c>
      <c r="D66" s="30">
        <v>8.3802230804879283</v>
      </c>
      <c r="E66" s="29">
        <f t="shared" si="1"/>
        <v>8.9495913417749389</v>
      </c>
      <c r="F66" s="12">
        <v>21.519348753383255</v>
      </c>
      <c r="G66" s="12">
        <v>19.831289015016115</v>
      </c>
      <c r="H66" s="12">
        <f t="shared" si="0"/>
        <v>20.675318884199683</v>
      </c>
    </row>
    <row r="67" spans="1:8">
      <c r="A67" s="229"/>
      <c r="B67" s="133" t="s">
        <v>1</v>
      </c>
      <c r="C67" s="30">
        <v>9.9054443298099955</v>
      </c>
      <c r="D67" s="30">
        <v>7.8828080309998994</v>
      </c>
      <c r="E67" s="29">
        <f t="shared" si="1"/>
        <v>8.8941261804049478</v>
      </c>
      <c r="F67" s="12">
        <v>22.328134387990776</v>
      </c>
      <c r="G67" s="12">
        <v>19.064914218808589</v>
      </c>
      <c r="H67" s="12">
        <f t="shared" si="0"/>
        <v>20.696524303399684</v>
      </c>
    </row>
    <row r="68" spans="1:8">
      <c r="A68" s="229"/>
      <c r="B68" s="133" t="s">
        <v>2</v>
      </c>
      <c r="C68" s="30">
        <v>10.377319812251013</v>
      </c>
      <c r="D68" s="30">
        <v>8.4963287288899885</v>
      </c>
      <c r="E68" s="29">
        <f t="shared" si="1"/>
        <v>9.4368242705705008</v>
      </c>
      <c r="F68" s="12">
        <v>22.158275973479931</v>
      </c>
      <c r="G68" s="12">
        <v>18.793214852306534</v>
      </c>
      <c r="H68" s="12">
        <f t="shared" si="0"/>
        <v>20.475745412893232</v>
      </c>
    </row>
    <row r="69" spans="1:8">
      <c r="A69" s="229"/>
      <c r="B69" s="133" t="s">
        <v>3</v>
      </c>
      <c r="C69" s="30">
        <v>12.887797090318262</v>
      </c>
      <c r="D69" s="30">
        <v>8.7244112564647054</v>
      </c>
      <c r="E69" s="29">
        <f t="shared" si="1"/>
        <v>10.806104173391484</v>
      </c>
      <c r="F69" s="12">
        <v>22.910410789969557</v>
      </c>
      <c r="G69" s="12">
        <v>19.685922641672391</v>
      </c>
      <c r="H69" s="12">
        <f t="shared" si="0"/>
        <v>21.298166715820976</v>
      </c>
    </row>
    <row r="70" spans="1:8">
      <c r="A70" s="229"/>
      <c r="B70" s="133" t="s">
        <v>4</v>
      </c>
      <c r="C70" s="30">
        <v>11.4188449620061</v>
      </c>
      <c r="D70" s="30">
        <v>8.7183212594257498</v>
      </c>
      <c r="E70" s="29">
        <f t="shared" si="1"/>
        <v>10.068583110715924</v>
      </c>
      <c r="F70" s="12">
        <v>23.129305205707375</v>
      </c>
      <c r="G70" s="12">
        <v>20.673997219232895</v>
      </c>
      <c r="H70" s="12">
        <f t="shared" ref="H70:H133" si="2">AVERAGE(F70:G70)</f>
        <v>21.901651212470135</v>
      </c>
    </row>
    <row r="71" spans="1:8">
      <c r="A71" s="229"/>
      <c r="B71" s="133" t="s">
        <v>5</v>
      </c>
      <c r="C71" s="30">
        <v>12.464747072186888</v>
      </c>
      <c r="D71" s="30">
        <v>8.0408989582661992</v>
      </c>
      <c r="E71" s="29">
        <f t="shared" ref="E71:E134" si="3">AVERAGE(C71:D71)</f>
        <v>10.252823015226543</v>
      </c>
      <c r="F71" s="12">
        <v>22.574925820600527</v>
      </c>
      <c r="G71" s="12">
        <v>21.79169220632112</v>
      </c>
      <c r="H71" s="12">
        <f t="shared" si="2"/>
        <v>22.183309013460821</v>
      </c>
    </row>
    <row r="72" spans="1:8">
      <c r="A72" s="229"/>
      <c r="B72" s="133" t="s">
        <v>6</v>
      </c>
      <c r="C72" s="30">
        <v>12.567151559517317</v>
      </c>
      <c r="D72" s="30">
        <v>9.8831906463581518</v>
      </c>
      <c r="E72" s="29">
        <f t="shared" si="3"/>
        <v>11.225171102937734</v>
      </c>
      <c r="F72" s="12">
        <v>23.58603695545041</v>
      </c>
      <c r="G72" s="12">
        <v>22.682630119070527</v>
      </c>
      <c r="H72" s="12">
        <f t="shared" si="2"/>
        <v>23.134333537260467</v>
      </c>
    </row>
    <row r="73" spans="1:8">
      <c r="A73" s="229"/>
      <c r="B73" s="133" t="s">
        <v>7</v>
      </c>
      <c r="C73" s="30">
        <v>11.271431960841051</v>
      </c>
      <c r="D73" s="30">
        <v>9.3453359223379309</v>
      </c>
      <c r="E73" s="29">
        <f t="shared" si="3"/>
        <v>10.30838394158949</v>
      </c>
      <c r="F73" s="12">
        <v>22.801016728282011</v>
      </c>
      <c r="G73" s="12">
        <v>22.170953348809647</v>
      </c>
      <c r="H73" s="12">
        <f t="shared" si="2"/>
        <v>22.485985038545827</v>
      </c>
    </row>
    <row r="74" spans="1:8">
      <c r="A74" s="229"/>
      <c r="B74" s="133" t="s">
        <v>8</v>
      </c>
      <c r="C74" s="30">
        <v>11.366961427911937</v>
      </c>
      <c r="D74" s="30">
        <v>8.7400432814015119</v>
      </c>
      <c r="E74" s="29">
        <f t="shared" si="3"/>
        <v>10.053502354656725</v>
      </c>
      <c r="F74" s="12">
        <v>24.564920831575012</v>
      </c>
      <c r="G74" s="12">
        <v>23.150781127034378</v>
      </c>
      <c r="H74" s="12">
        <f t="shared" si="2"/>
        <v>23.857850979304693</v>
      </c>
    </row>
    <row r="75" spans="1:8">
      <c r="A75" s="229"/>
      <c r="B75" s="133" t="s">
        <v>9</v>
      </c>
      <c r="C75" s="30">
        <v>11.561660688825771</v>
      </c>
      <c r="D75" s="30">
        <v>9.2956736945812573</v>
      </c>
      <c r="E75" s="29">
        <f t="shared" si="3"/>
        <v>10.428667191703514</v>
      </c>
      <c r="F75" s="12">
        <v>25.316670648071288</v>
      </c>
      <c r="G75" s="12">
        <v>22.439912885573641</v>
      </c>
      <c r="H75" s="12">
        <f t="shared" si="2"/>
        <v>23.878291766822464</v>
      </c>
    </row>
    <row r="76" spans="1:8">
      <c r="A76" s="229"/>
      <c r="B76" s="133" t="s">
        <v>10</v>
      </c>
      <c r="C76" s="30">
        <v>11.174081135822719</v>
      </c>
      <c r="D76" s="30">
        <v>9.2485400695206934</v>
      </c>
      <c r="E76" s="29">
        <f t="shared" si="3"/>
        <v>10.211310602671706</v>
      </c>
      <c r="F76" s="12">
        <v>24.059736602878228</v>
      </c>
      <c r="G76" s="12">
        <v>21.880824333733354</v>
      </c>
      <c r="H76" s="12">
        <f t="shared" si="2"/>
        <v>22.970280468305791</v>
      </c>
    </row>
    <row r="77" spans="1:8">
      <c r="A77" s="228">
        <v>2009</v>
      </c>
      <c r="B77" s="133" t="s">
        <v>37</v>
      </c>
      <c r="C77" s="30">
        <v>10.694235995613887</v>
      </c>
      <c r="D77" s="30">
        <v>9.3270093703393471</v>
      </c>
      <c r="E77" s="29">
        <f t="shared" si="3"/>
        <v>10.010622682976617</v>
      </c>
      <c r="F77" s="12">
        <v>26.22477040240096</v>
      </c>
      <c r="G77" s="12">
        <v>24.263918577528898</v>
      </c>
      <c r="H77" s="12">
        <f t="shared" si="2"/>
        <v>25.244344489964931</v>
      </c>
    </row>
    <row r="78" spans="1:8">
      <c r="A78" s="229"/>
      <c r="B78" s="133" t="s">
        <v>0</v>
      </c>
      <c r="C78" s="30">
        <v>11.234819447533678</v>
      </c>
      <c r="D78" s="30">
        <v>9.6427469930602001</v>
      </c>
      <c r="E78" s="29">
        <f t="shared" si="3"/>
        <v>10.438783220296939</v>
      </c>
      <c r="F78" s="12">
        <v>25.683191081143377</v>
      </c>
      <c r="G78" s="12">
        <v>23.007520836500067</v>
      </c>
      <c r="H78" s="12">
        <f t="shared" si="2"/>
        <v>24.34535595882172</v>
      </c>
    </row>
    <row r="79" spans="1:8">
      <c r="A79" s="229"/>
      <c r="B79" s="133" t="s">
        <v>1</v>
      </c>
      <c r="C79" s="30">
        <v>10.174149562978503</v>
      </c>
      <c r="D79" s="30">
        <v>10.375422670232522</v>
      </c>
      <c r="E79" s="29">
        <f t="shared" si="3"/>
        <v>10.274786116605512</v>
      </c>
      <c r="F79" s="12">
        <v>24.406513147844059</v>
      </c>
      <c r="G79" s="12">
        <v>21.357163328786299</v>
      </c>
      <c r="H79" s="12">
        <f t="shared" si="2"/>
        <v>22.881838238315179</v>
      </c>
    </row>
    <row r="80" spans="1:8">
      <c r="A80" s="229"/>
      <c r="B80" s="133" t="s">
        <v>2</v>
      </c>
      <c r="C80" s="30">
        <v>10.7</v>
      </c>
      <c r="D80" s="30">
        <v>9.5</v>
      </c>
      <c r="E80" s="29">
        <f t="shared" si="3"/>
        <v>10.1</v>
      </c>
      <c r="F80" s="12">
        <v>24.6</v>
      </c>
      <c r="G80" s="12">
        <v>22.1</v>
      </c>
      <c r="H80" s="12">
        <f t="shared" si="2"/>
        <v>23.35</v>
      </c>
    </row>
    <row r="81" spans="1:8">
      <c r="A81" s="229"/>
      <c r="B81" s="133" t="s">
        <v>3</v>
      </c>
      <c r="C81" s="30">
        <v>10.717540698554004</v>
      </c>
      <c r="D81" s="30">
        <v>10.111790177242481</v>
      </c>
      <c r="E81" s="29">
        <f t="shared" si="3"/>
        <v>10.414665437898243</v>
      </c>
      <c r="F81" s="12">
        <v>25.110338083809115</v>
      </c>
      <c r="G81" s="12">
        <v>21.579342482217239</v>
      </c>
      <c r="H81" s="12">
        <f t="shared" si="2"/>
        <v>23.344840283013177</v>
      </c>
    </row>
    <row r="82" spans="1:8">
      <c r="A82" s="229"/>
      <c r="B82" s="133" t="s">
        <v>4</v>
      </c>
      <c r="C82" s="30">
        <v>11.4</v>
      </c>
      <c r="D82" s="30">
        <v>9.6999999999999993</v>
      </c>
      <c r="E82" s="29">
        <f t="shared" si="3"/>
        <v>10.55</v>
      </c>
      <c r="F82" s="12">
        <v>23.9</v>
      </c>
      <c r="G82" s="12">
        <v>20.9</v>
      </c>
      <c r="H82" s="12">
        <f t="shared" si="2"/>
        <v>22.4</v>
      </c>
    </row>
    <row r="83" spans="1:8">
      <c r="A83" s="229"/>
      <c r="B83" s="133" t="s">
        <v>5</v>
      </c>
      <c r="C83" s="30">
        <v>10.920366438299315</v>
      </c>
      <c r="D83" s="30">
        <v>9.7545401997185159</v>
      </c>
      <c r="E83" s="29">
        <f t="shared" si="3"/>
        <v>10.337453319008915</v>
      </c>
      <c r="F83" s="12">
        <v>24.644476972230002</v>
      </c>
      <c r="G83" s="12">
        <v>21.576512035382823</v>
      </c>
      <c r="H83" s="12">
        <f t="shared" si="2"/>
        <v>23.110494503806414</v>
      </c>
    </row>
    <row r="84" spans="1:8">
      <c r="A84" s="229"/>
      <c r="B84" s="133" t="s">
        <v>6</v>
      </c>
      <c r="C84" s="30">
        <v>10.451082389541318</v>
      </c>
      <c r="D84" s="30">
        <v>9.5859236494509474</v>
      </c>
      <c r="E84" s="29">
        <f t="shared" si="3"/>
        <v>10.018503019496134</v>
      </c>
      <c r="F84" s="12">
        <v>23.211608912120845</v>
      </c>
      <c r="G84" s="12">
        <v>20.738487630558094</v>
      </c>
      <c r="H84" s="12">
        <f t="shared" si="2"/>
        <v>21.975048271339467</v>
      </c>
    </row>
    <row r="85" spans="1:8">
      <c r="A85" s="229"/>
      <c r="B85" s="133" t="s">
        <v>7</v>
      </c>
      <c r="C85" s="30">
        <v>10.82449866970504</v>
      </c>
      <c r="D85" s="30">
        <v>9.8712353361714804</v>
      </c>
      <c r="E85" s="29">
        <f t="shared" si="3"/>
        <v>10.34786700293826</v>
      </c>
      <c r="F85" s="12">
        <v>23.129185734641158</v>
      </c>
      <c r="G85" s="12">
        <v>20.881927356135144</v>
      </c>
      <c r="H85" s="12">
        <f t="shared" si="2"/>
        <v>22.005556545388153</v>
      </c>
    </row>
    <row r="86" spans="1:8">
      <c r="A86" s="229"/>
      <c r="B86" s="133" t="s">
        <v>8</v>
      </c>
      <c r="C86" s="30">
        <v>11.266487099718345</v>
      </c>
      <c r="D86" s="30">
        <v>9.7633806024638528</v>
      </c>
      <c r="E86" s="29">
        <f t="shared" si="3"/>
        <v>10.514933851091099</v>
      </c>
      <c r="F86" s="12">
        <v>23.715047710341519</v>
      </c>
      <c r="G86" s="12">
        <v>20.050431396922349</v>
      </c>
      <c r="H86" s="12">
        <f t="shared" si="2"/>
        <v>21.882739553631936</v>
      </c>
    </row>
    <row r="87" spans="1:8">
      <c r="A87" s="229"/>
      <c r="B87" s="133" t="s">
        <v>9</v>
      </c>
      <c r="C87" s="30">
        <v>10.600559420266295</v>
      </c>
      <c r="D87" s="30">
        <v>9.0913479426412671</v>
      </c>
      <c r="E87" s="29">
        <f t="shared" si="3"/>
        <v>9.845953681453782</v>
      </c>
      <c r="F87" s="12">
        <v>22.884111663371097</v>
      </c>
      <c r="G87" s="12">
        <v>20.2483370227508</v>
      </c>
      <c r="H87" s="12">
        <f t="shared" si="2"/>
        <v>21.566224343060949</v>
      </c>
    </row>
    <row r="88" spans="1:8">
      <c r="A88" s="229"/>
      <c r="B88" s="133" t="s">
        <v>10</v>
      </c>
      <c r="C88" s="30">
        <v>10.667791574087383</v>
      </c>
      <c r="D88" s="30">
        <v>9.1750187318129921</v>
      </c>
      <c r="E88" s="29">
        <f t="shared" si="3"/>
        <v>9.9214051529501877</v>
      </c>
      <c r="F88" s="12">
        <v>23.353072870680723</v>
      </c>
      <c r="G88" s="12">
        <v>19.284462909729299</v>
      </c>
      <c r="H88" s="12">
        <f t="shared" si="2"/>
        <v>21.31876789020501</v>
      </c>
    </row>
    <row r="89" spans="1:8">
      <c r="A89" s="228">
        <v>2010</v>
      </c>
      <c r="B89" s="133" t="s">
        <v>37</v>
      </c>
      <c r="C89" s="30">
        <v>10.878102360421176</v>
      </c>
      <c r="D89" s="30">
        <v>8.6427399553972748</v>
      </c>
      <c r="E89" s="29">
        <f t="shared" si="3"/>
        <v>9.7604211579092244</v>
      </c>
      <c r="F89" s="12">
        <v>22.768600797515365</v>
      </c>
      <c r="G89" s="12">
        <v>21.363429032962905</v>
      </c>
      <c r="H89" s="12">
        <f t="shared" si="2"/>
        <v>22.066014915239137</v>
      </c>
    </row>
    <row r="90" spans="1:8">
      <c r="A90" s="229"/>
      <c r="B90" s="133" t="s">
        <v>0</v>
      </c>
      <c r="C90" s="30">
        <v>10.716636235501992</v>
      </c>
      <c r="D90" s="30">
        <v>8.9971536112733119</v>
      </c>
      <c r="E90" s="29">
        <f t="shared" si="3"/>
        <v>9.8568949233876531</v>
      </c>
      <c r="F90" s="12">
        <v>22.150123588219078</v>
      </c>
      <c r="G90" s="12">
        <v>18.709524943462199</v>
      </c>
      <c r="H90" s="12">
        <f t="shared" si="2"/>
        <v>20.429824265840637</v>
      </c>
    </row>
    <row r="91" spans="1:8">
      <c r="A91" s="229"/>
      <c r="B91" s="133" t="s">
        <v>1</v>
      </c>
      <c r="C91" s="30">
        <v>10.671499036844958</v>
      </c>
      <c r="D91" s="30">
        <v>8.7630082783374803</v>
      </c>
      <c r="E91" s="29">
        <f t="shared" si="3"/>
        <v>9.7172536575912183</v>
      </c>
      <c r="F91" s="12">
        <v>23.006577141481664</v>
      </c>
      <c r="G91" s="12">
        <v>18.547749037298725</v>
      </c>
      <c r="H91" s="12">
        <f t="shared" si="2"/>
        <v>20.777163089390193</v>
      </c>
    </row>
    <row r="92" spans="1:8">
      <c r="A92" s="229"/>
      <c r="B92" s="133" t="s">
        <v>2</v>
      </c>
      <c r="C92" s="30">
        <v>10.09658026847932</v>
      </c>
      <c r="D92" s="30">
        <v>8.1287095309002932</v>
      </c>
      <c r="E92" s="29">
        <f t="shared" si="3"/>
        <v>9.1126448996898066</v>
      </c>
      <c r="F92" s="12">
        <v>21.498628268756267</v>
      </c>
      <c r="G92" s="12">
        <v>18.381371176067926</v>
      </c>
      <c r="H92" s="12">
        <f t="shared" si="2"/>
        <v>19.939999722412097</v>
      </c>
    </row>
    <row r="93" spans="1:8">
      <c r="A93" s="229"/>
      <c r="B93" s="133" t="s">
        <v>3</v>
      </c>
      <c r="C93" s="30">
        <v>10.023033287957261</v>
      </c>
      <c r="D93" s="30">
        <v>7.5424327446531745</v>
      </c>
      <c r="E93" s="29">
        <f t="shared" si="3"/>
        <v>8.7827330163052189</v>
      </c>
      <c r="F93" s="12">
        <v>22.498558792246637</v>
      </c>
      <c r="G93" s="12">
        <v>18.307919392025795</v>
      </c>
      <c r="H93" s="12">
        <f t="shared" si="2"/>
        <v>20.403239092136218</v>
      </c>
    </row>
    <row r="94" spans="1:8">
      <c r="A94" s="229"/>
      <c r="B94" s="133" t="s">
        <v>4</v>
      </c>
      <c r="C94" s="30">
        <v>9.5489618698499719</v>
      </c>
      <c r="D94" s="30">
        <v>8.0158782763383698</v>
      </c>
      <c r="E94" s="29">
        <f t="shared" si="3"/>
        <v>8.7824200730941708</v>
      </c>
      <c r="F94" s="12">
        <v>21.477823974546489</v>
      </c>
      <c r="G94" s="12">
        <v>17.639167537276847</v>
      </c>
      <c r="H94" s="12">
        <f t="shared" si="2"/>
        <v>19.558495755911668</v>
      </c>
    </row>
    <row r="95" spans="1:8">
      <c r="A95" s="229"/>
      <c r="B95" s="133" t="s">
        <v>5</v>
      </c>
      <c r="C95" s="30">
        <v>9.2100113608972212</v>
      </c>
      <c r="D95" s="30">
        <v>7.3911037041828811</v>
      </c>
      <c r="E95" s="29">
        <f t="shared" si="3"/>
        <v>8.3005575325400507</v>
      </c>
      <c r="F95" s="12">
        <v>22.225545611514264</v>
      </c>
      <c r="G95" s="12">
        <v>17.061863410253565</v>
      </c>
      <c r="H95" s="12">
        <f t="shared" si="2"/>
        <v>19.643704510883914</v>
      </c>
    </row>
    <row r="96" spans="1:8">
      <c r="A96" s="229"/>
      <c r="B96" s="133" t="s">
        <v>6</v>
      </c>
      <c r="C96" s="30">
        <v>9.3124064542048863</v>
      </c>
      <c r="D96" s="30">
        <v>7.2100241196301775</v>
      </c>
      <c r="E96" s="29">
        <f t="shared" si="3"/>
        <v>8.2612152869175315</v>
      </c>
      <c r="F96" s="12">
        <v>22.755989857560145</v>
      </c>
      <c r="G96" s="12">
        <v>17.099759061253028</v>
      </c>
      <c r="H96" s="12">
        <f t="shared" si="2"/>
        <v>19.927874459406588</v>
      </c>
    </row>
    <row r="97" spans="1:8">
      <c r="A97" s="229"/>
      <c r="B97" s="133" t="s">
        <v>7</v>
      </c>
      <c r="C97" s="30">
        <v>10.043987374574801</v>
      </c>
      <c r="D97" s="30">
        <v>7.5871890423227244</v>
      </c>
      <c r="E97" s="29">
        <f t="shared" si="3"/>
        <v>8.8155882084487622</v>
      </c>
      <c r="F97" s="12">
        <v>22.588624720247552</v>
      </c>
      <c r="G97" s="12">
        <v>16.729471411006667</v>
      </c>
      <c r="H97" s="12">
        <f t="shared" si="2"/>
        <v>19.659048065627111</v>
      </c>
    </row>
    <row r="98" spans="1:8">
      <c r="A98" s="229"/>
      <c r="B98" s="133" t="s">
        <v>8</v>
      </c>
      <c r="C98" s="30">
        <v>10.252340687501583</v>
      </c>
      <c r="D98" s="30">
        <v>7.2860640444635951</v>
      </c>
      <c r="E98" s="29">
        <f t="shared" si="3"/>
        <v>8.76920236598259</v>
      </c>
      <c r="F98" s="12">
        <v>23.151561096525565</v>
      </c>
      <c r="G98" s="12">
        <v>17.025177747733952</v>
      </c>
      <c r="H98" s="12">
        <f t="shared" si="2"/>
        <v>20.088369422129759</v>
      </c>
    </row>
    <row r="99" spans="1:8">
      <c r="A99" s="229"/>
      <c r="B99" s="133" t="s">
        <v>9</v>
      </c>
      <c r="C99" s="30">
        <v>9.9137193233014536</v>
      </c>
      <c r="D99" s="30">
        <v>7.4917706388775791</v>
      </c>
      <c r="E99" s="29">
        <f t="shared" si="3"/>
        <v>8.7027449810895163</v>
      </c>
      <c r="F99" s="12">
        <v>23.577618918913135</v>
      </c>
      <c r="G99" s="12">
        <v>15.659067632852382</v>
      </c>
      <c r="H99" s="12">
        <f t="shared" si="2"/>
        <v>19.618343275882758</v>
      </c>
    </row>
    <row r="100" spans="1:8">
      <c r="A100" s="229"/>
      <c r="B100" s="133" t="s">
        <v>10</v>
      </c>
      <c r="C100" s="30">
        <v>10.153420246710359</v>
      </c>
      <c r="D100" s="30">
        <v>7.6098443191532033</v>
      </c>
      <c r="E100" s="29">
        <f t="shared" si="3"/>
        <v>8.8816322829317809</v>
      </c>
      <c r="F100" s="12">
        <v>22.567072112173687</v>
      </c>
      <c r="G100" s="12">
        <v>14.933292055025756</v>
      </c>
      <c r="H100" s="12">
        <f t="shared" si="2"/>
        <v>18.750182083599721</v>
      </c>
    </row>
    <row r="101" spans="1:8">
      <c r="A101" s="228">
        <v>2011</v>
      </c>
      <c r="B101" s="133" t="s">
        <v>37</v>
      </c>
      <c r="C101" s="30">
        <v>11.04028541644594</v>
      </c>
      <c r="D101" s="30">
        <v>7.5673343215785822</v>
      </c>
      <c r="E101" s="29">
        <f t="shared" si="3"/>
        <v>9.3038098690122606</v>
      </c>
      <c r="F101" s="12">
        <v>22.508415276677258</v>
      </c>
      <c r="G101" s="12">
        <v>16.447521117858383</v>
      </c>
      <c r="H101" s="12">
        <f t="shared" si="2"/>
        <v>19.47796819726782</v>
      </c>
    </row>
    <row r="102" spans="1:8">
      <c r="A102" s="229"/>
      <c r="B102" s="133" t="s">
        <v>0</v>
      </c>
      <c r="C102" s="30">
        <v>11.404741393068017</v>
      </c>
      <c r="D102" s="30">
        <v>7.8701665164593662</v>
      </c>
      <c r="E102" s="29">
        <f t="shared" si="3"/>
        <v>9.637453954763691</v>
      </c>
      <c r="F102" s="12">
        <v>23.120029449818741</v>
      </c>
      <c r="G102" s="12">
        <v>16.244669976407032</v>
      </c>
      <c r="H102" s="12">
        <f t="shared" si="2"/>
        <v>19.682349713112885</v>
      </c>
    </row>
    <row r="103" spans="1:8">
      <c r="A103" s="229"/>
      <c r="B103" s="133" t="s">
        <v>1</v>
      </c>
      <c r="C103" s="30">
        <v>11.946995468562188</v>
      </c>
      <c r="D103" s="30">
        <v>8.2215507393661067</v>
      </c>
      <c r="E103" s="29">
        <f t="shared" si="3"/>
        <v>10.084273103964147</v>
      </c>
      <c r="F103" s="12">
        <v>21.418536649743906</v>
      </c>
      <c r="G103" s="12">
        <v>15.495145294973765</v>
      </c>
      <c r="H103" s="12">
        <f t="shared" si="2"/>
        <v>18.456840972358837</v>
      </c>
    </row>
    <row r="104" spans="1:8">
      <c r="A104" s="229"/>
      <c r="B104" s="133" t="s">
        <v>2</v>
      </c>
      <c r="C104" s="30">
        <v>11.632652427916282</v>
      </c>
      <c r="D104" s="30">
        <v>8.0797959998635296</v>
      </c>
      <c r="E104" s="29">
        <f t="shared" si="3"/>
        <v>9.8562242138899059</v>
      </c>
      <c r="F104" s="12">
        <v>21.936309645931303</v>
      </c>
      <c r="G104" s="12">
        <v>15.667296450599524</v>
      </c>
      <c r="H104" s="12">
        <f t="shared" si="2"/>
        <v>18.801803048265413</v>
      </c>
    </row>
    <row r="105" spans="1:8">
      <c r="A105" s="229"/>
      <c r="B105" s="133" t="s">
        <v>3</v>
      </c>
      <c r="C105" s="30">
        <v>11.666698705858979</v>
      </c>
      <c r="D105" s="30">
        <v>8.2910736245809957</v>
      </c>
      <c r="E105" s="29">
        <f t="shared" si="3"/>
        <v>9.9788861652199863</v>
      </c>
      <c r="F105" s="12">
        <v>21.707894604583938</v>
      </c>
      <c r="G105" s="12">
        <v>15.618989320732956</v>
      </c>
      <c r="H105" s="12">
        <f t="shared" si="2"/>
        <v>18.663441962658446</v>
      </c>
    </row>
    <row r="106" spans="1:8">
      <c r="A106" s="229"/>
      <c r="B106" s="133" t="s">
        <v>4</v>
      </c>
      <c r="C106" s="30">
        <v>11.708176543560715</v>
      </c>
      <c r="D106" s="30">
        <v>8.0871553183768494</v>
      </c>
      <c r="E106" s="29">
        <f t="shared" si="3"/>
        <v>9.8976659309687811</v>
      </c>
      <c r="F106" s="12">
        <v>21.632843787951092</v>
      </c>
      <c r="G106" s="12">
        <v>13.933707260876487</v>
      </c>
      <c r="H106" s="12">
        <f t="shared" si="2"/>
        <v>17.783275524413789</v>
      </c>
    </row>
    <row r="107" spans="1:8">
      <c r="A107" s="229"/>
      <c r="B107" s="133" t="s">
        <v>5</v>
      </c>
      <c r="C107" s="30">
        <v>11.650397514491468</v>
      </c>
      <c r="D107" s="30">
        <v>7.8107844523167094</v>
      </c>
      <c r="E107" s="29">
        <f t="shared" si="3"/>
        <v>9.7305909834040882</v>
      </c>
      <c r="F107" s="12">
        <v>21.774731724038002</v>
      </c>
      <c r="G107" s="12">
        <v>14.919859693842962</v>
      </c>
      <c r="H107" s="12">
        <f t="shared" si="2"/>
        <v>18.347295708940482</v>
      </c>
    </row>
    <row r="108" spans="1:8">
      <c r="A108" s="229"/>
      <c r="B108" s="133" t="s">
        <v>6</v>
      </c>
      <c r="C108" s="30">
        <v>11.552234723880822</v>
      </c>
      <c r="D108" s="30">
        <v>8.3695504203571307</v>
      </c>
      <c r="E108" s="29">
        <f t="shared" si="3"/>
        <v>9.9608925721189756</v>
      </c>
      <c r="F108" s="12">
        <v>22.533049363798366</v>
      </c>
      <c r="G108" s="12">
        <v>15.184073758315723</v>
      </c>
      <c r="H108" s="12">
        <f t="shared" si="2"/>
        <v>18.858561561057044</v>
      </c>
    </row>
    <row r="109" spans="1:8">
      <c r="A109" s="229"/>
      <c r="B109" s="133" t="s">
        <v>7</v>
      </c>
      <c r="C109" s="30">
        <v>11.646693288206892</v>
      </c>
      <c r="D109" s="30">
        <v>8.5264644094885647</v>
      </c>
      <c r="E109" s="29">
        <f t="shared" si="3"/>
        <v>10.086578848847729</v>
      </c>
      <c r="F109" s="12">
        <v>21.996470163323092</v>
      </c>
      <c r="G109" s="12">
        <v>15.009181455917767</v>
      </c>
      <c r="H109" s="12">
        <f t="shared" si="2"/>
        <v>18.502825809620429</v>
      </c>
    </row>
    <row r="110" spans="1:8">
      <c r="A110" s="229"/>
      <c r="B110" s="133" t="s">
        <v>8</v>
      </c>
      <c r="C110" s="30">
        <v>11.762928613917186</v>
      </c>
      <c r="D110" s="30">
        <v>8.330286021414306</v>
      </c>
      <c r="E110" s="29">
        <f t="shared" si="3"/>
        <v>10.046607317665746</v>
      </c>
      <c r="F110" s="12">
        <v>22.195251443501284</v>
      </c>
      <c r="G110" s="12">
        <v>15.595173333703052</v>
      </c>
      <c r="H110" s="12">
        <f t="shared" si="2"/>
        <v>18.895212388602168</v>
      </c>
    </row>
    <row r="111" spans="1:8">
      <c r="A111" s="229"/>
      <c r="B111" s="133" t="s">
        <v>9</v>
      </c>
      <c r="C111" s="30">
        <v>12.005526487916033</v>
      </c>
      <c r="D111" s="30">
        <v>8.3556953268003689</v>
      </c>
      <c r="E111" s="29">
        <f t="shared" si="3"/>
        <v>10.180610907358201</v>
      </c>
      <c r="F111" s="12">
        <v>21.796746357804675</v>
      </c>
      <c r="G111" s="12">
        <v>15.834228750440245</v>
      </c>
      <c r="H111" s="12">
        <f t="shared" si="2"/>
        <v>18.815487554122459</v>
      </c>
    </row>
    <row r="112" spans="1:8">
      <c r="A112" s="229"/>
      <c r="B112" s="133" t="s">
        <v>10</v>
      </c>
      <c r="C112" s="30">
        <v>12.10425877623385</v>
      </c>
      <c r="D112" s="30">
        <v>9.1219291045967736</v>
      </c>
      <c r="E112" s="29">
        <f t="shared" si="3"/>
        <v>10.613093940415311</v>
      </c>
      <c r="F112" s="12">
        <v>23.476050714940101</v>
      </c>
      <c r="G112" s="12">
        <v>15.573560634345956</v>
      </c>
      <c r="H112" s="12">
        <f t="shared" si="2"/>
        <v>19.524805674643027</v>
      </c>
    </row>
    <row r="113" spans="1:9">
      <c r="A113" s="228">
        <v>2012</v>
      </c>
      <c r="B113" s="133" t="s">
        <v>37</v>
      </c>
      <c r="C113" s="30">
        <v>11.80677164380757</v>
      </c>
      <c r="D113" s="30">
        <v>8.1338264750755105</v>
      </c>
      <c r="E113" s="29">
        <f t="shared" si="3"/>
        <v>9.9702990594415404</v>
      </c>
      <c r="F113" s="12">
        <v>23.664817705025069</v>
      </c>
      <c r="G113" s="12">
        <v>16.848097429548076</v>
      </c>
      <c r="H113" s="12">
        <f t="shared" si="2"/>
        <v>20.256457567286574</v>
      </c>
    </row>
    <row r="114" spans="1:9">
      <c r="A114" s="229"/>
      <c r="B114" s="133" t="s">
        <v>0</v>
      </c>
      <c r="C114" s="30">
        <v>12.236844100976317</v>
      </c>
      <c r="D114" s="30">
        <v>8.5375978432917705</v>
      </c>
      <c r="E114" s="29">
        <f t="shared" si="3"/>
        <v>10.387220972134044</v>
      </c>
      <c r="F114" s="12">
        <v>22.458601242920398</v>
      </c>
      <c r="G114" s="12">
        <v>16.830300698889687</v>
      </c>
      <c r="H114" s="12">
        <f t="shared" si="2"/>
        <v>19.644450970905041</v>
      </c>
    </row>
    <row r="115" spans="1:9">
      <c r="A115" s="229"/>
      <c r="B115" s="133" t="s">
        <v>1</v>
      </c>
      <c r="C115" s="30">
        <v>11.512667998497013</v>
      </c>
      <c r="D115" s="30">
        <v>9.2921724291444967</v>
      </c>
      <c r="E115" s="29">
        <f t="shared" si="3"/>
        <v>10.402420213820754</v>
      </c>
      <c r="F115" s="12">
        <v>22.56976821799989</v>
      </c>
      <c r="G115" s="12">
        <v>15.82925271876268</v>
      </c>
      <c r="H115" s="12">
        <f t="shared" si="2"/>
        <v>19.199510468381284</v>
      </c>
    </row>
    <row r="116" spans="1:9">
      <c r="A116" s="229"/>
      <c r="B116" s="133" t="s">
        <v>2</v>
      </c>
      <c r="C116" s="30">
        <v>11.272776463965199</v>
      </c>
      <c r="D116" s="30">
        <v>8.0736965533015503</v>
      </c>
      <c r="E116" s="29">
        <f t="shared" si="3"/>
        <v>9.6732365086333747</v>
      </c>
      <c r="F116" s="12">
        <v>22.104292937009287</v>
      </c>
      <c r="G116" s="12">
        <v>16.345461271357195</v>
      </c>
      <c r="H116" s="12">
        <f t="shared" si="2"/>
        <v>19.224877104183243</v>
      </c>
    </row>
    <row r="117" spans="1:9">
      <c r="A117" s="229"/>
      <c r="B117" s="133" t="s">
        <v>3</v>
      </c>
      <c r="C117" s="30">
        <v>11.536681922352159</v>
      </c>
      <c r="D117" s="30">
        <v>8.7332269438709371</v>
      </c>
      <c r="E117" s="29">
        <f t="shared" si="3"/>
        <v>10.134954433111549</v>
      </c>
      <c r="F117" s="12">
        <v>22.148089574716089</v>
      </c>
      <c r="G117" s="12">
        <v>15.733186372227104</v>
      </c>
      <c r="H117" s="12">
        <f t="shared" si="2"/>
        <v>18.940637973471596</v>
      </c>
    </row>
    <row r="118" spans="1:9">
      <c r="A118" s="229"/>
      <c r="B118" s="133" t="s">
        <v>4</v>
      </c>
      <c r="C118" s="30">
        <v>11.307366959750368</v>
      </c>
      <c r="D118" s="30">
        <v>7.9819694323137904</v>
      </c>
      <c r="E118" s="29">
        <f t="shared" si="3"/>
        <v>9.6446681960320788</v>
      </c>
      <c r="F118" s="12">
        <v>20.087216808547055</v>
      </c>
      <c r="G118" s="12">
        <v>15.167745670203589</v>
      </c>
      <c r="H118" s="12">
        <f t="shared" si="2"/>
        <v>17.627481239375321</v>
      </c>
    </row>
    <row r="119" spans="1:9">
      <c r="A119" s="229"/>
      <c r="B119" s="133" t="s">
        <v>5</v>
      </c>
      <c r="C119" s="30">
        <v>10.969989890206282</v>
      </c>
      <c r="D119" s="30">
        <v>8.1501780327894853</v>
      </c>
      <c r="E119" s="29">
        <f t="shared" si="3"/>
        <v>9.5600839614978845</v>
      </c>
      <c r="F119" s="12">
        <v>21.420106991430572</v>
      </c>
      <c r="G119" s="12">
        <v>15.1372390826534</v>
      </c>
      <c r="H119" s="12">
        <f t="shared" si="2"/>
        <v>18.278673037041987</v>
      </c>
    </row>
    <row r="120" spans="1:9">
      <c r="A120" s="229"/>
      <c r="B120" s="133" t="s">
        <v>6</v>
      </c>
      <c r="C120" s="30">
        <v>10.460998359401403</v>
      </c>
      <c r="D120" s="30">
        <v>7.8108205985953525</v>
      </c>
      <c r="E120" s="29">
        <f t="shared" si="3"/>
        <v>9.1359094789983786</v>
      </c>
      <c r="F120" s="12">
        <v>21.823711678770817</v>
      </c>
      <c r="G120" s="12">
        <v>15.150159208983936</v>
      </c>
      <c r="H120" s="12">
        <f t="shared" si="2"/>
        <v>18.486935443877378</v>
      </c>
    </row>
    <row r="121" spans="1:9">
      <c r="A121" s="229"/>
      <c r="B121" s="133" t="s">
        <v>7</v>
      </c>
      <c r="C121" s="30">
        <v>10.729093373304497</v>
      </c>
      <c r="D121" s="30">
        <v>8.0326840561288844</v>
      </c>
      <c r="E121" s="29">
        <f t="shared" si="3"/>
        <v>9.3808887147166899</v>
      </c>
      <c r="F121" s="12">
        <v>22.020397259225348</v>
      </c>
      <c r="G121" s="12">
        <v>14.66487707994939</v>
      </c>
      <c r="H121" s="12">
        <f t="shared" si="2"/>
        <v>18.34263716958737</v>
      </c>
    </row>
    <row r="122" spans="1:9">
      <c r="A122" s="229"/>
      <c r="B122" s="133" t="s">
        <v>8</v>
      </c>
      <c r="C122" s="30">
        <v>8.8865547235530435</v>
      </c>
      <c r="D122" s="30">
        <v>7.8590758760908503</v>
      </c>
      <c r="E122" s="29">
        <f t="shared" si="3"/>
        <v>8.3728152998219478</v>
      </c>
      <c r="F122" s="12">
        <v>21.891202626520208</v>
      </c>
      <c r="G122" s="12">
        <v>14.47238213732121</v>
      </c>
      <c r="H122" s="12">
        <f t="shared" si="2"/>
        <v>18.181792381920708</v>
      </c>
    </row>
    <row r="123" spans="1:9">
      <c r="A123" s="229"/>
      <c r="B123" s="133" t="s">
        <v>9</v>
      </c>
      <c r="C123" s="30">
        <v>9.1068643487165719</v>
      </c>
      <c r="D123" s="30">
        <v>7.9582057549524716</v>
      </c>
      <c r="E123" s="29">
        <f t="shared" si="3"/>
        <v>8.5325350518345218</v>
      </c>
      <c r="F123" s="12">
        <v>22.579497850608242</v>
      </c>
      <c r="G123" s="12">
        <v>14.857565179148478</v>
      </c>
      <c r="H123" s="12">
        <f t="shared" si="2"/>
        <v>18.718531514878361</v>
      </c>
    </row>
    <row r="124" spans="1:9">
      <c r="A124" s="229"/>
      <c r="B124" s="133" t="s">
        <v>10</v>
      </c>
      <c r="C124" s="30">
        <v>9.3931904842574383</v>
      </c>
      <c r="D124" s="30">
        <v>8.2887967787323635</v>
      </c>
      <c r="E124" s="29">
        <f t="shared" si="3"/>
        <v>8.8409936314949</v>
      </c>
      <c r="F124" s="12">
        <v>21.723281257224897</v>
      </c>
      <c r="G124" s="12">
        <v>14.611784573979959</v>
      </c>
      <c r="H124" s="12">
        <f t="shared" si="2"/>
        <v>18.167532915602429</v>
      </c>
    </row>
    <row r="125" spans="1:9">
      <c r="A125" s="228">
        <v>2013</v>
      </c>
      <c r="B125" s="133" t="s">
        <v>37</v>
      </c>
      <c r="C125" s="30">
        <v>11.413606494415589</v>
      </c>
      <c r="D125" s="30">
        <v>7.6679577718926044</v>
      </c>
      <c r="E125" s="29">
        <f t="shared" si="3"/>
        <v>9.5407821331540958</v>
      </c>
      <c r="F125" s="12">
        <v>22.490592425768636</v>
      </c>
      <c r="G125" s="12">
        <v>15.267346562447084</v>
      </c>
      <c r="H125" s="12">
        <f t="shared" si="2"/>
        <v>18.87896949410786</v>
      </c>
      <c r="I125" s="148"/>
    </row>
    <row r="126" spans="1:9">
      <c r="A126" s="229"/>
      <c r="B126" s="133" t="s">
        <v>0</v>
      </c>
      <c r="C126" s="30">
        <v>11.144772513889714</v>
      </c>
      <c r="D126" s="30">
        <v>7.721184923607197</v>
      </c>
      <c r="E126" s="29">
        <f t="shared" si="3"/>
        <v>9.4329787187484548</v>
      </c>
      <c r="F126" s="12">
        <v>21.943175592304684</v>
      </c>
      <c r="G126" s="12">
        <v>14.748621583582294</v>
      </c>
      <c r="H126" s="12">
        <f t="shared" si="2"/>
        <v>18.345898587943488</v>
      </c>
    </row>
    <row r="127" spans="1:9">
      <c r="A127" s="229"/>
      <c r="B127" s="133" t="s">
        <v>1</v>
      </c>
      <c r="C127" s="30">
        <v>11.959704458856431</v>
      </c>
      <c r="D127" s="30">
        <v>7.3800376517058863</v>
      </c>
      <c r="E127" s="29">
        <f t="shared" si="3"/>
        <v>9.669871055281158</v>
      </c>
      <c r="F127" s="12">
        <v>21.484053573528517</v>
      </c>
      <c r="G127" s="12">
        <v>14.533055314732101</v>
      </c>
      <c r="H127" s="12">
        <f t="shared" si="2"/>
        <v>18.008554444130308</v>
      </c>
    </row>
    <row r="128" spans="1:9">
      <c r="A128" s="229"/>
      <c r="B128" s="133" t="s">
        <v>2</v>
      </c>
      <c r="C128" s="30">
        <v>11.069042923018367</v>
      </c>
      <c r="D128" s="30">
        <v>7.2340061801251485</v>
      </c>
      <c r="E128" s="29">
        <f t="shared" si="3"/>
        <v>9.1515245515717574</v>
      </c>
      <c r="F128" s="12">
        <v>21.377317330272756</v>
      </c>
      <c r="G128" s="12">
        <v>13.69819305330776</v>
      </c>
      <c r="H128" s="12">
        <f t="shared" si="2"/>
        <v>17.537755191790257</v>
      </c>
    </row>
    <row r="129" spans="1:8">
      <c r="A129" s="229"/>
      <c r="B129" s="133" t="s">
        <v>3</v>
      </c>
      <c r="C129" s="30">
        <v>10.275334241535912</v>
      </c>
      <c r="D129" s="30">
        <v>6.8563119681620179</v>
      </c>
      <c r="E129" s="29">
        <f t="shared" si="3"/>
        <v>8.565823104848965</v>
      </c>
      <c r="F129" s="12">
        <v>20.834504525194731</v>
      </c>
      <c r="G129" s="12">
        <v>13.364667845141527</v>
      </c>
      <c r="H129" s="12">
        <f t="shared" si="2"/>
        <v>17.099586185168128</v>
      </c>
    </row>
    <row r="130" spans="1:8">
      <c r="A130" s="229"/>
      <c r="B130" s="133" t="s">
        <v>4</v>
      </c>
      <c r="C130" s="30">
        <v>8.4088258235752562</v>
      </c>
      <c r="D130" s="30">
        <v>6.545358326407885</v>
      </c>
      <c r="E130" s="29">
        <f t="shared" si="3"/>
        <v>7.477092074991571</v>
      </c>
      <c r="F130" s="12">
        <v>20.613440987712082</v>
      </c>
      <c r="G130" s="12">
        <v>13.936190544545651</v>
      </c>
      <c r="H130" s="12">
        <f t="shared" si="2"/>
        <v>17.274815766128867</v>
      </c>
    </row>
    <row r="131" spans="1:8">
      <c r="A131" s="229"/>
      <c r="B131" s="133" t="s">
        <v>5</v>
      </c>
      <c r="C131" s="30">
        <v>9.0199875607738047</v>
      </c>
      <c r="D131" s="30">
        <v>5.5078004971986312</v>
      </c>
      <c r="E131" s="29">
        <f t="shared" si="3"/>
        <v>7.2638940289862184</v>
      </c>
      <c r="F131" s="12">
        <v>20.486000141651431</v>
      </c>
      <c r="G131" s="12">
        <v>13.861556793357737</v>
      </c>
      <c r="H131" s="12">
        <f t="shared" si="2"/>
        <v>17.173778467504583</v>
      </c>
    </row>
    <row r="132" spans="1:8">
      <c r="A132" s="229"/>
      <c r="B132" s="133" t="s">
        <v>6</v>
      </c>
      <c r="C132" s="30">
        <v>8.4733821673233187</v>
      </c>
      <c r="D132" s="30">
        <v>5.1786264149265353</v>
      </c>
      <c r="E132" s="29">
        <f t="shared" si="3"/>
        <v>6.826004291124927</v>
      </c>
      <c r="F132" s="12">
        <v>20.707084274107359</v>
      </c>
      <c r="G132" s="12">
        <v>13.382799232802173</v>
      </c>
      <c r="H132" s="12">
        <f t="shared" si="2"/>
        <v>17.044941753454765</v>
      </c>
    </row>
    <row r="133" spans="1:8">
      <c r="A133" s="229"/>
      <c r="B133" s="133" t="s">
        <v>7</v>
      </c>
      <c r="C133" s="30">
        <v>8.3181364481219475</v>
      </c>
      <c r="D133" s="30">
        <v>5.3190580936819147</v>
      </c>
      <c r="E133" s="29">
        <f t="shared" si="3"/>
        <v>6.8185972709019307</v>
      </c>
      <c r="F133" s="12">
        <v>20.481415881671676</v>
      </c>
      <c r="G133" s="12">
        <v>13.587584401110092</v>
      </c>
      <c r="H133" s="12">
        <f t="shared" si="2"/>
        <v>17.034500141390886</v>
      </c>
    </row>
    <row r="134" spans="1:8">
      <c r="A134" s="229"/>
      <c r="B134" s="133" t="s">
        <v>8</v>
      </c>
      <c r="C134" s="30">
        <v>8.7570874550978832</v>
      </c>
      <c r="D134" s="30">
        <v>5.131715054695599</v>
      </c>
      <c r="E134" s="29">
        <f t="shared" si="3"/>
        <v>6.9444012548967411</v>
      </c>
      <c r="F134" s="12">
        <v>19.924869278600177</v>
      </c>
      <c r="G134" s="12">
        <v>13.669621121177416</v>
      </c>
      <c r="H134" s="12">
        <f t="shared" ref="H134:H154" si="4">AVERAGE(F134:G134)</f>
        <v>16.797245199888795</v>
      </c>
    </row>
    <row r="135" spans="1:8">
      <c r="A135" s="229"/>
      <c r="B135" s="133" t="s">
        <v>9</v>
      </c>
      <c r="C135" s="30">
        <v>9.1273432352863502</v>
      </c>
      <c r="D135" s="30">
        <v>5.0669375717570686</v>
      </c>
      <c r="E135" s="29">
        <f t="shared" ref="E135:E153" si="5">AVERAGE(C135:D135)</f>
        <v>7.0971404035217098</v>
      </c>
      <c r="F135" s="12">
        <v>19.198531599705447</v>
      </c>
      <c r="G135" s="12">
        <v>12.658041199538204</v>
      </c>
      <c r="H135" s="12">
        <f t="shared" si="4"/>
        <v>15.928286399621825</v>
      </c>
    </row>
    <row r="136" spans="1:8">
      <c r="A136" s="229"/>
      <c r="B136" s="133" t="s">
        <v>10</v>
      </c>
      <c r="C136" s="30">
        <v>9.2570742132477921</v>
      </c>
      <c r="D136" s="30">
        <v>5.3681010425434641</v>
      </c>
      <c r="E136" s="29">
        <f t="shared" si="5"/>
        <v>7.3125876278956277</v>
      </c>
      <c r="F136" s="12">
        <v>18.890240952137148</v>
      </c>
      <c r="G136" s="12">
        <v>11.673833935157083</v>
      </c>
      <c r="H136" s="12">
        <f t="shared" si="4"/>
        <v>15.282037443647116</v>
      </c>
    </row>
    <row r="137" spans="1:8">
      <c r="A137" s="228">
        <v>2014</v>
      </c>
      <c r="B137" s="133" t="s">
        <v>37</v>
      </c>
      <c r="C137" s="30">
        <v>8.8022663426720129</v>
      </c>
      <c r="D137" s="30">
        <v>5.2502517297256839</v>
      </c>
      <c r="E137" s="29">
        <f t="shared" si="5"/>
        <v>7.026259036198848</v>
      </c>
      <c r="F137" s="12">
        <v>21.028164142760147</v>
      </c>
      <c r="G137" s="12">
        <v>12.906013928987367</v>
      </c>
      <c r="H137" s="12">
        <f t="shared" si="4"/>
        <v>16.967089035873755</v>
      </c>
    </row>
    <row r="138" spans="1:8">
      <c r="A138" s="229"/>
      <c r="B138" s="133" t="s">
        <v>0</v>
      </c>
      <c r="C138" s="30">
        <v>8.1486850053990505</v>
      </c>
      <c r="D138" s="30">
        <v>5.279210298914859</v>
      </c>
      <c r="E138" s="29">
        <f t="shared" si="5"/>
        <v>6.7139476521569552</v>
      </c>
      <c r="F138" s="12">
        <v>20.743823729057031</v>
      </c>
      <c r="G138" s="12">
        <v>11.641054368973926</v>
      </c>
      <c r="H138" s="12">
        <f t="shared" si="4"/>
        <v>16.192439049015476</v>
      </c>
    </row>
    <row r="139" spans="1:8">
      <c r="A139" s="229"/>
      <c r="B139" s="133" t="s">
        <v>1</v>
      </c>
      <c r="C139" s="30">
        <v>9.4763805741265053</v>
      </c>
      <c r="D139" s="30">
        <v>5.2965370698711682</v>
      </c>
      <c r="E139" s="29">
        <f t="shared" si="5"/>
        <v>7.3864588219988363</v>
      </c>
      <c r="F139" s="12">
        <v>20.149798768336272</v>
      </c>
      <c r="G139" s="12">
        <v>11.840877076138865</v>
      </c>
      <c r="H139" s="12">
        <f t="shared" si="4"/>
        <v>15.995337922237567</v>
      </c>
    </row>
    <row r="140" spans="1:8">
      <c r="A140" s="229"/>
      <c r="B140" s="133" t="s">
        <v>2</v>
      </c>
      <c r="C140" s="30">
        <v>8.3339811110040269</v>
      </c>
      <c r="D140" s="30">
        <v>4.9846553225471482</v>
      </c>
      <c r="E140" s="29">
        <f t="shared" si="5"/>
        <v>6.6593182167755876</v>
      </c>
      <c r="F140" s="12">
        <v>20.54029514189769</v>
      </c>
      <c r="G140" s="12">
        <v>11.909159868665846</v>
      </c>
      <c r="H140" s="12">
        <f t="shared" si="4"/>
        <v>16.22472750528177</v>
      </c>
    </row>
    <row r="141" spans="1:8">
      <c r="A141" s="229"/>
      <c r="B141" s="133" t="s">
        <v>3</v>
      </c>
      <c r="C141" s="30">
        <v>7.6837111244993572</v>
      </c>
      <c r="D141" s="30">
        <v>5.324556479284988</v>
      </c>
      <c r="E141" s="29">
        <f t="shared" si="5"/>
        <v>6.5041338018921726</v>
      </c>
      <c r="F141" s="30">
        <v>21.079786506697637</v>
      </c>
      <c r="G141" s="30">
        <v>12.051427323761743</v>
      </c>
      <c r="H141" s="12">
        <f t="shared" si="4"/>
        <v>16.56560691522969</v>
      </c>
    </row>
    <row r="142" spans="1:8">
      <c r="A142" s="229"/>
      <c r="B142" s="133" t="s">
        <v>4</v>
      </c>
      <c r="C142" s="30">
        <v>8.569745689473951</v>
      </c>
      <c r="D142" s="30">
        <v>5.352495596977823</v>
      </c>
      <c r="E142" s="29">
        <f t="shared" si="5"/>
        <v>6.961120643225887</v>
      </c>
      <c r="F142" s="30">
        <v>19.223187482824116</v>
      </c>
      <c r="G142" s="30">
        <v>11.504049830589043</v>
      </c>
      <c r="H142" s="12">
        <f t="shared" si="4"/>
        <v>15.36361865670658</v>
      </c>
    </row>
    <row r="143" spans="1:8">
      <c r="A143" s="229"/>
      <c r="B143" s="133" t="s">
        <v>5</v>
      </c>
      <c r="C143" s="30">
        <v>8.8370928747667357</v>
      </c>
      <c r="D143" s="30">
        <v>5.0466223675880792</v>
      </c>
      <c r="E143" s="29">
        <f t="shared" si="5"/>
        <v>6.941857621177407</v>
      </c>
      <c r="F143" s="90">
        <v>19.8</v>
      </c>
      <c r="G143" s="90">
        <v>11.5</v>
      </c>
      <c r="H143" s="12">
        <f t="shared" si="4"/>
        <v>15.65</v>
      </c>
    </row>
    <row r="144" spans="1:8">
      <c r="A144" s="229"/>
      <c r="B144" s="133" t="s">
        <v>6</v>
      </c>
      <c r="C144" s="30">
        <v>7.7228741112717616</v>
      </c>
      <c r="D144" s="30">
        <v>4.5961144775147007</v>
      </c>
      <c r="E144" s="29">
        <f t="shared" si="5"/>
        <v>6.1594942943932312</v>
      </c>
      <c r="F144" s="90">
        <v>20.2</v>
      </c>
      <c r="G144" s="90">
        <v>11.5</v>
      </c>
      <c r="H144" s="12">
        <f t="shared" si="4"/>
        <v>15.85</v>
      </c>
    </row>
    <row r="145" spans="1:8">
      <c r="A145" s="229"/>
      <c r="B145" s="133" t="s">
        <v>7</v>
      </c>
      <c r="C145" s="30">
        <v>8.4195128609676058</v>
      </c>
      <c r="D145" s="30">
        <v>5.2440574127500605</v>
      </c>
      <c r="E145" s="29">
        <f t="shared" si="5"/>
        <v>6.8317851368588336</v>
      </c>
      <c r="F145" s="90">
        <f>'[17]Interest Rates on Loans'!$C$157</f>
        <v>18.683041228737839</v>
      </c>
      <c r="G145" s="90">
        <f>'[17]Interest Rates on Loans'!$F$157</f>
        <v>10.725795216461862</v>
      </c>
      <c r="H145" s="12">
        <f t="shared" si="4"/>
        <v>14.70441822259985</v>
      </c>
    </row>
    <row r="146" spans="1:8">
      <c r="A146" s="229"/>
      <c r="B146" s="133" t="s">
        <v>8</v>
      </c>
      <c r="C146" s="30">
        <v>9.8787149605557119</v>
      </c>
      <c r="D146" s="30">
        <v>4.7619094958104009</v>
      </c>
      <c r="E146" s="29">
        <f t="shared" si="5"/>
        <v>7.3203122281830559</v>
      </c>
      <c r="F146" s="90">
        <f>'[17]Interest Rates on Loans'!$C$158</f>
        <v>18.577450672238193</v>
      </c>
      <c r="G146" s="90">
        <f>'[17]Interest Rates on Loans'!$F$158</f>
        <v>11.03606175522458</v>
      </c>
      <c r="H146" s="12">
        <f t="shared" si="4"/>
        <v>14.806756213731386</v>
      </c>
    </row>
    <row r="147" spans="1:8">
      <c r="A147" s="229"/>
      <c r="B147" s="133" t="s">
        <v>9</v>
      </c>
      <c r="C147" s="30">
        <v>8.1997412503170786</v>
      </c>
      <c r="D147" s="30">
        <v>4.8687233994360239</v>
      </c>
      <c r="E147" s="29">
        <v>6.5342323248765517</v>
      </c>
      <c r="F147" s="90">
        <v>18.58041930935104</v>
      </c>
      <c r="G147" s="90">
        <v>10.827883298146354</v>
      </c>
      <c r="H147" s="12">
        <v>14.704151303748697</v>
      </c>
    </row>
    <row r="148" spans="1:8" ht="13.5" hidden="1" customHeight="1">
      <c r="A148" s="229"/>
      <c r="B148" s="133" t="s">
        <v>9</v>
      </c>
      <c r="C148" s="31"/>
      <c r="D148" s="31"/>
      <c r="E148" s="29" t="e">
        <v>#DIV/0!</v>
      </c>
      <c r="F148" s="31"/>
      <c r="G148" s="31"/>
      <c r="H148" s="12" t="e">
        <v>#DIV/0!</v>
      </c>
    </row>
    <row r="149" spans="1:8">
      <c r="A149" s="230"/>
      <c r="B149" s="133" t="s">
        <v>10</v>
      </c>
      <c r="C149" s="30">
        <v>7.0066532955299685</v>
      </c>
      <c r="D149" s="30">
        <v>4.7792018781164103</v>
      </c>
      <c r="E149" s="29">
        <v>5.8929275868231894</v>
      </c>
      <c r="F149" s="90">
        <v>17.54958402333305</v>
      </c>
      <c r="G149" s="90">
        <v>10.461905397485175</v>
      </c>
      <c r="H149" s="12">
        <v>14.005744710409113</v>
      </c>
    </row>
    <row r="150" spans="1:8">
      <c r="A150" s="228">
        <v>2015</v>
      </c>
      <c r="B150" s="125" t="s">
        <v>37</v>
      </c>
      <c r="C150" s="30">
        <v>8.9176621437590988</v>
      </c>
      <c r="D150" s="30">
        <v>4.5689921436144054</v>
      </c>
      <c r="E150" s="29">
        <v>6.7433271436867521</v>
      </c>
      <c r="F150" s="30">
        <v>19.2</v>
      </c>
      <c r="G150" s="30">
        <v>10.7</v>
      </c>
      <c r="H150" s="12">
        <v>14.95</v>
      </c>
    </row>
    <row r="151" spans="1:8">
      <c r="A151" s="229"/>
      <c r="B151" s="125" t="s">
        <v>0</v>
      </c>
      <c r="C151" s="30">
        <v>7.0612999632549656</v>
      </c>
      <c r="D151" s="30">
        <v>4.8108536145553202</v>
      </c>
      <c r="E151" s="29">
        <v>5.9360767889051429</v>
      </c>
      <c r="F151" s="30">
        <v>18.460161915752675</v>
      </c>
      <c r="G151" s="30">
        <v>10.804681530592237</v>
      </c>
      <c r="H151" s="12">
        <v>14.632421723172456</v>
      </c>
    </row>
    <row r="152" spans="1:8">
      <c r="A152" s="229"/>
      <c r="B152" s="125" t="s">
        <v>1</v>
      </c>
      <c r="C152" s="30">
        <v>8.5226938615518399</v>
      </c>
      <c r="D152" s="30">
        <v>5.0656614508937423</v>
      </c>
      <c r="E152" s="29">
        <v>6.7941776562227911</v>
      </c>
      <c r="F152" s="30">
        <v>18.510500584925641</v>
      </c>
      <c r="G152" s="30">
        <v>10.663969592739962</v>
      </c>
      <c r="H152" s="12">
        <v>14.587235088832802</v>
      </c>
    </row>
    <row r="153" spans="1:8">
      <c r="A153" s="229"/>
      <c r="B153" s="125" t="s">
        <v>2</v>
      </c>
      <c r="C153" s="30">
        <v>8.3000000000000007</v>
      </c>
      <c r="D153" s="30">
        <v>4.0999999999999996</v>
      </c>
      <c r="E153" s="29">
        <v>6.2</v>
      </c>
      <c r="F153" s="30">
        <v>19.100000000000001</v>
      </c>
      <c r="G153" s="30">
        <v>11.1</v>
      </c>
      <c r="H153" s="12">
        <v>15.100000000000001</v>
      </c>
    </row>
    <row r="154" spans="1:8">
      <c r="A154" s="229"/>
      <c r="B154" s="125" t="s">
        <v>3</v>
      </c>
      <c r="C154" s="30">
        <v>7.2426554082819719</v>
      </c>
      <c r="D154" s="30">
        <v>4.9074921259952626</v>
      </c>
      <c r="E154" s="29">
        <v>6.0750737671386172</v>
      </c>
      <c r="F154" s="30">
        <v>18.840874286725654</v>
      </c>
      <c r="G154" s="30">
        <v>11.691070654020187</v>
      </c>
      <c r="H154" s="12">
        <v>15.265972470372921</v>
      </c>
    </row>
    <row r="155" spans="1:8">
      <c r="A155" s="229"/>
      <c r="B155" s="125" t="s">
        <v>4</v>
      </c>
      <c r="C155" s="30">
        <v>7.7464394244474173</v>
      </c>
      <c r="D155" s="30">
        <v>4.5446427952348527</v>
      </c>
      <c r="E155" s="29">
        <v>6.145541109841135</v>
      </c>
      <c r="F155" s="30">
        <v>18.404093206398151</v>
      </c>
      <c r="G155" s="30">
        <v>11.535436818090341</v>
      </c>
      <c r="H155" s="12">
        <v>14.969765012244245</v>
      </c>
    </row>
    <row r="156" spans="1:8">
      <c r="A156" s="229"/>
      <c r="B156" s="125" t="s">
        <v>5</v>
      </c>
      <c r="C156" s="30">
        <v>7.8161929716665739</v>
      </c>
      <c r="D156" s="30">
        <v>4.5170668870981192</v>
      </c>
      <c r="E156" s="29">
        <v>6.1666299293823466</v>
      </c>
      <c r="F156" s="30">
        <v>18.18891878787386</v>
      </c>
      <c r="G156" s="30">
        <v>11.178303027478513</v>
      </c>
      <c r="H156" s="12">
        <v>14.683610907676186</v>
      </c>
    </row>
    <row r="157" spans="1:8">
      <c r="A157" s="229"/>
      <c r="B157" s="125" t="s">
        <v>6</v>
      </c>
      <c r="C157" s="30">
        <v>8.3000000000000007</v>
      </c>
      <c r="D157" s="30">
        <v>4</v>
      </c>
      <c r="E157" s="29">
        <v>6.15</v>
      </c>
      <c r="F157" s="30">
        <v>18.8</v>
      </c>
      <c r="G157" s="30">
        <v>11</v>
      </c>
      <c r="H157" s="12">
        <v>14.9</v>
      </c>
    </row>
    <row r="158" spans="1:8">
      <c r="A158" s="229"/>
      <c r="B158" s="125" t="s">
        <v>7</v>
      </c>
      <c r="C158" s="30">
        <v>9.3803410089130974</v>
      </c>
      <c r="D158" s="30">
        <v>3.9811401199592553</v>
      </c>
      <c r="E158" s="29">
        <v>6.6807405644361761</v>
      </c>
      <c r="F158" s="30">
        <v>20.604439805999721</v>
      </c>
      <c r="G158" s="30">
        <v>10.88914636818104</v>
      </c>
      <c r="H158" s="12">
        <v>15.746793087090381</v>
      </c>
    </row>
    <row r="159" spans="1:8">
      <c r="B159" s="125" t="s">
        <v>8</v>
      </c>
      <c r="C159" s="30">
        <v>10.873237548023795</v>
      </c>
      <c r="D159" s="30">
        <v>4.1635055921755191</v>
      </c>
      <c r="E159" s="29">
        <v>7.5183715700996565</v>
      </c>
      <c r="F159" s="30">
        <v>19.909793130487341</v>
      </c>
      <c r="G159" s="30">
        <v>10.187507396247042</v>
      </c>
      <c r="H159" s="12">
        <v>15.048650263367191</v>
      </c>
    </row>
    <row r="160" spans="1:8">
      <c r="B160" s="125" t="s">
        <v>9</v>
      </c>
      <c r="C160" s="30">
        <v>11.850761112261086</v>
      </c>
      <c r="D160" s="30">
        <v>4.3579019384658038</v>
      </c>
      <c r="E160" s="29">
        <v>8.1043315253634454</v>
      </c>
      <c r="F160" s="30">
        <v>21.126768233912745</v>
      </c>
      <c r="G160" s="30">
        <v>10.417534795827752</v>
      </c>
      <c r="H160" s="12">
        <v>15.772151514870249</v>
      </c>
    </row>
    <row r="161" spans="1:8">
      <c r="B161" s="125" t="s">
        <v>10</v>
      </c>
      <c r="C161" s="30">
        <v>11.599551755251056</v>
      </c>
      <c r="D161" s="30">
        <v>3.9766025501818651</v>
      </c>
      <c r="E161" s="29">
        <v>7.7880771527164612</v>
      </c>
      <c r="F161" s="30">
        <v>20.41973934220217</v>
      </c>
      <c r="G161" s="30">
        <v>10.275773641789446</v>
      </c>
      <c r="H161" s="12">
        <v>15.347756491995808</v>
      </c>
    </row>
    <row r="162" spans="1:8">
      <c r="A162" s="218">
        <v>2016</v>
      </c>
      <c r="B162" s="125" t="s">
        <v>37</v>
      </c>
      <c r="C162" s="30">
        <v>10.7622</v>
      </c>
      <c r="D162" s="30">
        <v>3.8923000000000001</v>
      </c>
      <c r="E162" s="29">
        <v>7.3272500000000003</v>
      </c>
      <c r="F162" s="30">
        <v>21.298400000000001</v>
      </c>
      <c r="G162" s="30">
        <v>10.5427</v>
      </c>
      <c r="H162" s="12">
        <v>15.92055</v>
      </c>
    </row>
    <row r="163" spans="1:8">
      <c r="A163" s="217"/>
      <c r="B163" s="125" t="s">
        <v>0</v>
      </c>
      <c r="C163" s="30">
        <v>10.8439</v>
      </c>
      <c r="D163" s="30">
        <v>3.89</v>
      </c>
      <c r="E163" s="29">
        <v>7.3669500000000001</v>
      </c>
      <c r="F163" s="30">
        <v>23.334800000000001</v>
      </c>
      <c r="G163" s="30">
        <v>10.0922</v>
      </c>
      <c r="H163" s="12">
        <v>16.7135</v>
      </c>
    </row>
    <row r="164" spans="1:8">
      <c r="A164" s="217"/>
      <c r="B164" s="125" t="s">
        <v>1</v>
      </c>
      <c r="C164" s="30">
        <v>10.8687</v>
      </c>
      <c r="D164" s="30">
        <v>3.7572000000000001</v>
      </c>
      <c r="E164" s="29">
        <v>7.3129500000000007</v>
      </c>
      <c r="F164" s="30">
        <v>20.921800000000001</v>
      </c>
      <c r="G164" s="30">
        <v>9.9459</v>
      </c>
      <c r="H164" s="12">
        <v>15.43385</v>
      </c>
    </row>
    <row r="165" spans="1:8">
      <c r="A165" s="217"/>
      <c r="B165" s="125" t="s">
        <v>2</v>
      </c>
      <c r="C165" s="30">
        <v>10.8985</v>
      </c>
      <c r="D165" s="30">
        <v>3.5053000000000001</v>
      </c>
      <c r="E165" s="29">
        <v>7.2019000000000002</v>
      </c>
      <c r="F165" s="30">
        <v>21.1876</v>
      </c>
      <c r="G165" s="30">
        <v>9.6770999999999994</v>
      </c>
      <c r="H165" s="12">
        <v>15.43235</v>
      </c>
    </row>
    <row r="166" spans="1:8">
      <c r="A166" s="217"/>
      <c r="B166" s="125" t="s">
        <v>3</v>
      </c>
      <c r="C166" s="30">
        <v>10.448600000000001</v>
      </c>
      <c r="D166" s="30">
        <v>4.0713999999999997</v>
      </c>
      <c r="E166" s="29">
        <v>7.26</v>
      </c>
      <c r="F166" s="30">
        <v>20.292100000000001</v>
      </c>
      <c r="G166" s="30">
        <v>9.8988999999999994</v>
      </c>
      <c r="H166" s="12">
        <v>15.095500000000001</v>
      </c>
    </row>
    <row r="167" spans="1:8">
      <c r="A167" s="217"/>
      <c r="B167" s="125" t="s">
        <v>4</v>
      </c>
      <c r="C167" s="30">
        <v>8.4254999999999995</v>
      </c>
      <c r="D167" s="30">
        <v>3.2965</v>
      </c>
      <c r="E167" s="29">
        <v>5.8609999999999998</v>
      </c>
      <c r="F167" s="30">
        <v>19.157900000000001</v>
      </c>
      <c r="G167" s="30">
        <v>9.2368000000000006</v>
      </c>
      <c r="H167" s="12">
        <v>14.19735</v>
      </c>
    </row>
    <row r="168" spans="1:8">
      <c r="A168" s="217"/>
      <c r="B168" s="125" t="s">
        <v>5</v>
      </c>
      <c r="C168" s="30">
        <v>8.7795000000000005</v>
      </c>
      <c r="D168" s="30">
        <v>4.0521000000000003</v>
      </c>
      <c r="E168" s="29">
        <v>6.4158000000000008</v>
      </c>
      <c r="F168" s="30">
        <v>18.3462</v>
      </c>
      <c r="G168" s="30">
        <v>9.6309000000000005</v>
      </c>
      <c r="H168" s="12">
        <v>13.98855</v>
      </c>
    </row>
    <row r="169" spans="1:8">
      <c r="A169" s="217"/>
      <c r="B169" s="125" t="s">
        <v>6</v>
      </c>
      <c r="C169" s="30">
        <v>8.4715000000000007</v>
      </c>
      <c r="D169" s="30">
        <v>3.2797000000000001</v>
      </c>
      <c r="E169" s="29">
        <v>5.8756000000000004</v>
      </c>
      <c r="F169" s="30">
        <v>19.460899999999999</v>
      </c>
      <c r="G169" s="30">
        <v>9.7094000000000005</v>
      </c>
      <c r="H169" s="12">
        <v>14.585149999999999</v>
      </c>
    </row>
    <row r="170" spans="1:8">
      <c r="A170" s="217"/>
      <c r="B170" s="125" t="s">
        <v>7</v>
      </c>
      <c r="C170" s="30">
        <v>8.4672000000000001</v>
      </c>
      <c r="D170" s="30">
        <v>3.5226000000000002</v>
      </c>
      <c r="E170" s="29">
        <v>5.9949000000000003</v>
      </c>
      <c r="F170" s="30">
        <v>17.156700000000001</v>
      </c>
      <c r="G170" s="30">
        <v>9.7469999999999999</v>
      </c>
      <c r="H170" s="12">
        <v>13.45185</v>
      </c>
    </row>
    <row r="171" spans="1:8">
      <c r="A171" s="217"/>
      <c r="B171" s="125" t="s">
        <v>8</v>
      </c>
      <c r="C171" s="30">
        <v>8.0907</v>
      </c>
      <c r="D171" s="30">
        <v>3.5781000000000001</v>
      </c>
      <c r="E171" s="29">
        <v>5.8344000000000005</v>
      </c>
      <c r="F171" s="30">
        <v>17.480499999999999</v>
      </c>
      <c r="G171" s="30">
        <v>9.18</v>
      </c>
      <c r="H171" s="12">
        <v>13.330249999999999</v>
      </c>
    </row>
    <row r="172" spans="1:8">
      <c r="A172" s="217"/>
      <c r="B172" s="125" t="s">
        <v>9</v>
      </c>
      <c r="C172" s="30">
        <v>7.8244999999999996</v>
      </c>
      <c r="D172" s="30">
        <v>3.4312</v>
      </c>
      <c r="E172" s="29">
        <v>5.6278499999999996</v>
      </c>
      <c r="F172" s="30">
        <v>18.131599999999999</v>
      </c>
      <c r="G172" s="30">
        <v>8.7932000000000006</v>
      </c>
      <c r="H172" s="12">
        <v>13.462399999999999</v>
      </c>
    </row>
    <row r="173" spans="1:8">
      <c r="A173" s="219"/>
      <c r="B173" s="125" t="s">
        <v>10</v>
      </c>
      <c r="C173" s="30">
        <v>8.5800999999999998</v>
      </c>
      <c r="D173" s="30">
        <v>3.3174000000000001</v>
      </c>
      <c r="E173" s="29">
        <v>5.9487500000000004</v>
      </c>
      <c r="F173" s="30">
        <v>18.1511</v>
      </c>
      <c r="G173" s="30">
        <v>8.7089999999999996</v>
      </c>
      <c r="H173" s="12">
        <v>13.43005</v>
      </c>
    </row>
    <row r="174" spans="1:8">
      <c r="A174" s="218">
        <v>2017</v>
      </c>
      <c r="B174" s="125" t="s">
        <v>37</v>
      </c>
      <c r="C174" s="30">
        <v>8.7673000000000005</v>
      </c>
      <c r="D174" s="30">
        <v>3.2021000000000002</v>
      </c>
      <c r="E174" s="29">
        <v>5.9847000000000001</v>
      </c>
      <c r="F174" s="30">
        <v>18.154399999999999</v>
      </c>
      <c r="G174" s="30">
        <v>8.7970000000000006</v>
      </c>
      <c r="H174" s="12">
        <v>13.4757</v>
      </c>
    </row>
    <row r="175" spans="1:8">
      <c r="A175" s="217"/>
      <c r="B175" s="125" t="s">
        <v>0</v>
      </c>
      <c r="C175" s="30">
        <v>8.8371999999999993</v>
      </c>
      <c r="D175" s="30">
        <v>3.0225</v>
      </c>
      <c r="E175" s="29">
        <v>5.9298500000000001</v>
      </c>
      <c r="F175" s="30">
        <v>20.941600000000001</v>
      </c>
      <c r="G175" s="30">
        <v>8.4939999999999998</v>
      </c>
      <c r="H175" s="12">
        <v>14.7178</v>
      </c>
    </row>
    <row r="176" spans="1:8">
      <c r="A176" s="217"/>
      <c r="B176" s="125" t="s">
        <v>1</v>
      </c>
      <c r="C176" s="30">
        <v>8.5037000000000003</v>
      </c>
      <c r="D176" s="30">
        <v>2.7854000000000001</v>
      </c>
      <c r="E176" s="29">
        <v>5.6445500000000006</v>
      </c>
      <c r="F176" s="30">
        <v>19.643799999999999</v>
      </c>
      <c r="G176" s="30">
        <v>8.5580999999999996</v>
      </c>
      <c r="H176" s="12">
        <v>14.100949999999999</v>
      </c>
    </row>
    <row r="177" spans="1:8">
      <c r="A177" s="217"/>
      <c r="B177" s="125" t="s">
        <v>2</v>
      </c>
      <c r="C177" s="30">
        <v>8.7114999999999991</v>
      </c>
      <c r="D177" s="30">
        <v>2.7688999999999999</v>
      </c>
      <c r="E177" s="29">
        <v>5.7401999999999997</v>
      </c>
      <c r="F177" s="30">
        <v>21.025700000000001</v>
      </c>
      <c r="G177" s="30">
        <v>8.5174000000000003</v>
      </c>
      <c r="H177" s="12">
        <v>14.771550000000001</v>
      </c>
    </row>
    <row r="178" spans="1:8">
      <c r="A178" s="217"/>
      <c r="B178" s="125" t="s">
        <v>3</v>
      </c>
      <c r="C178" s="30">
        <v>8.5348000000000006</v>
      </c>
      <c r="D178" s="30">
        <v>2.9533999999999998</v>
      </c>
      <c r="E178" s="29">
        <v>5.7441000000000004</v>
      </c>
      <c r="F178" s="30">
        <v>22.612300000000001</v>
      </c>
      <c r="G178" s="30">
        <v>8.6462000000000003</v>
      </c>
      <c r="H178" s="12">
        <v>15.629250000000001</v>
      </c>
    </row>
    <row r="179" spans="1:8">
      <c r="A179" s="217"/>
      <c r="B179" s="125" t="s">
        <v>4</v>
      </c>
      <c r="C179" s="30">
        <v>9.2547999999999995</v>
      </c>
      <c r="D179" s="30">
        <v>3.6901999999999999</v>
      </c>
      <c r="E179" s="29">
        <v>6.4725000000000001</v>
      </c>
      <c r="F179" s="30">
        <v>20.6143</v>
      </c>
      <c r="G179" s="30">
        <v>8.2858999999999998</v>
      </c>
      <c r="H179" s="12">
        <v>14.450099999999999</v>
      </c>
    </row>
    <row r="180" spans="1:8">
      <c r="A180" s="217"/>
      <c r="B180" s="125" t="s">
        <v>5</v>
      </c>
      <c r="C180" s="30">
        <v>8.2754999999999992</v>
      </c>
      <c r="D180" s="30">
        <v>3.0215999999999998</v>
      </c>
      <c r="E180" s="29">
        <v>5.6485499999999993</v>
      </c>
      <c r="F180" s="30">
        <v>20.4389</v>
      </c>
      <c r="G180" s="30">
        <v>8.1143999999999998</v>
      </c>
      <c r="H180" s="12">
        <v>14.27665</v>
      </c>
    </row>
    <row r="181" spans="1:8">
      <c r="A181" s="217"/>
      <c r="B181" s="125" t="s">
        <v>6</v>
      </c>
      <c r="C181" s="30">
        <v>8.5324000000000009</v>
      </c>
      <c r="D181" s="30">
        <v>3.0627</v>
      </c>
      <c r="E181" s="29">
        <v>5.7975500000000002</v>
      </c>
      <c r="F181" s="30">
        <v>22.046199999999999</v>
      </c>
      <c r="G181" s="30">
        <v>8.5846999999999998</v>
      </c>
      <c r="H181" s="12">
        <v>15.315449999999998</v>
      </c>
    </row>
    <row r="182" spans="1:8">
      <c r="A182" s="217"/>
      <c r="B182" s="125" t="s">
        <v>7</v>
      </c>
      <c r="C182" s="30">
        <v>9.4544999999999995</v>
      </c>
      <c r="D182" s="30">
        <v>3.1558000000000002</v>
      </c>
      <c r="E182" s="29">
        <v>6.3051499999999994</v>
      </c>
      <c r="F182" s="30">
        <v>20.371500000000001</v>
      </c>
      <c r="G182" s="30">
        <v>8.5328999999999997</v>
      </c>
      <c r="H182" s="12">
        <v>14.452200000000001</v>
      </c>
    </row>
    <row r="183" spans="1:8">
      <c r="A183" s="217"/>
      <c r="B183" s="125" t="s">
        <v>8</v>
      </c>
      <c r="C183" s="30">
        <v>8.4</v>
      </c>
      <c r="D183" s="30">
        <v>2.9</v>
      </c>
      <c r="E183" s="29">
        <v>5.65</v>
      </c>
      <c r="F183" s="30">
        <v>21.367100000000001</v>
      </c>
      <c r="G183" s="30">
        <v>8.2571999999999992</v>
      </c>
      <c r="H183" s="12">
        <v>14.812149999999999</v>
      </c>
    </row>
    <row r="184" spans="1:8">
      <c r="A184" s="217"/>
      <c r="B184" s="125" t="s">
        <v>9</v>
      </c>
      <c r="C184" s="30">
        <v>8.8172999999999995</v>
      </c>
      <c r="D184" s="30">
        <v>3.0567000000000002</v>
      </c>
      <c r="E184" s="29">
        <v>5.9369999999999994</v>
      </c>
      <c r="F184" s="30">
        <v>20.935600000000001</v>
      </c>
      <c r="G184" s="30">
        <v>8.0253999999999994</v>
      </c>
      <c r="H184" s="12">
        <v>14.480499999999999</v>
      </c>
    </row>
    <row r="185" spans="1:8">
      <c r="A185" s="219"/>
      <c r="B185" s="125" t="s">
        <v>10</v>
      </c>
      <c r="C185" s="30">
        <v>8.9949999999999992</v>
      </c>
      <c r="D185" s="30">
        <v>2.5215000000000001</v>
      </c>
      <c r="E185" s="29">
        <v>5.7582499999999994</v>
      </c>
      <c r="F185" s="30">
        <v>16.783200000000001</v>
      </c>
      <c r="G185" s="30">
        <v>7.9104000000000001</v>
      </c>
      <c r="H185" s="12">
        <v>12.3468</v>
      </c>
    </row>
    <row r="186" spans="1:8">
      <c r="A186" s="228">
        <v>2018</v>
      </c>
      <c r="B186" s="125" t="s">
        <v>37</v>
      </c>
      <c r="C186" s="30">
        <v>8.2333999999999996</v>
      </c>
      <c r="D186" s="30">
        <v>2.9382000000000001</v>
      </c>
      <c r="E186" s="29">
        <v>5.5857999999999999</v>
      </c>
      <c r="F186" s="30">
        <v>17.215</v>
      </c>
      <c r="G186" s="30">
        <v>8.1639999999999997</v>
      </c>
      <c r="H186" s="12">
        <v>12.689499999999999</v>
      </c>
    </row>
    <row r="187" spans="1:8">
      <c r="A187" s="229"/>
      <c r="B187" s="125" t="s">
        <v>143</v>
      </c>
      <c r="C187" s="30">
        <v>8.0997000000000003</v>
      </c>
      <c r="D187" s="30">
        <v>2.4916</v>
      </c>
      <c r="E187" s="29">
        <v>5.2956500000000002</v>
      </c>
      <c r="F187" s="30">
        <v>17.305499999999999</v>
      </c>
      <c r="G187" s="30">
        <v>8.2079000000000004</v>
      </c>
      <c r="H187" s="12">
        <v>12.756699999999999</v>
      </c>
    </row>
    <row r="188" spans="1:8">
      <c r="A188" s="230"/>
      <c r="B188" s="125" t="s">
        <v>1</v>
      </c>
      <c r="C188" s="30">
        <v>7.8810000000000002</v>
      </c>
      <c r="D188" s="30">
        <v>2.5104000000000002</v>
      </c>
      <c r="E188" s="29">
        <v>5.1957000000000004</v>
      </c>
      <c r="F188" s="30">
        <v>17.118600000000001</v>
      </c>
      <c r="G188" s="30">
        <v>8.6641999999999992</v>
      </c>
      <c r="H188" s="12">
        <v>12.891400000000001</v>
      </c>
    </row>
  </sheetData>
  <mergeCells count="19">
    <mergeCell ref="C3:E3"/>
    <mergeCell ref="A17:A28"/>
    <mergeCell ref="A5:A16"/>
    <mergeCell ref="A186:A188"/>
    <mergeCell ref="A150:A158"/>
    <mergeCell ref="A162:A173"/>
    <mergeCell ref="A174:A185"/>
    <mergeCell ref="F3:H3"/>
    <mergeCell ref="A3:B4"/>
    <mergeCell ref="A137:A149"/>
    <mergeCell ref="A125:A136"/>
    <mergeCell ref="A113:A124"/>
    <mergeCell ref="A101:A112"/>
    <mergeCell ref="A89:A100"/>
    <mergeCell ref="A77:A88"/>
    <mergeCell ref="A65:A76"/>
    <mergeCell ref="A53:A64"/>
    <mergeCell ref="A41:A52"/>
    <mergeCell ref="A29:A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S4452"/>
  <sheetViews>
    <sheetView workbookViewId="0">
      <pane xSplit="3" ySplit="4" topLeftCell="D180" activePane="bottomRight" state="frozen"/>
      <selection pane="topRight" activeCell="D1" sqref="D1"/>
      <selection pane="bottomLeft" activeCell="A5" sqref="A5"/>
      <selection pane="bottomRight" activeCell="J194" sqref="J194"/>
    </sheetView>
  </sheetViews>
  <sheetFormatPr defaultRowHeight="12.75"/>
  <cols>
    <col min="1" max="1" width="9.140625" style="4"/>
    <col min="2" max="2" width="8.7109375" style="4" customWidth="1"/>
    <col min="3" max="3" width="10.28515625" style="4" customWidth="1"/>
    <col min="4" max="4" width="12.5703125" style="50" customWidth="1"/>
    <col min="5" max="12" width="11.85546875" style="4" customWidth="1"/>
    <col min="13" max="17" width="9.140625" style="4"/>
    <col min="18" max="18" width="11" style="4" customWidth="1"/>
    <col min="19" max="253" width="9.140625" style="4"/>
    <col min="254" max="254" width="11.7109375" style="4" customWidth="1"/>
    <col min="255" max="509" width="9.140625" style="4"/>
    <col min="510" max="510" width="11.7109375" style="4" customWidth="1"/>
    <col min="511" max="765" width="9.140625" style="4"/>
    <col min="766" max="766" width="11.7109375" style="4" customWidth="1"/>
    <col min="767" max="1021" width="9.140625" style="4"/>
    <col min="1022" max="1022" width="11.7109375" style="4" customWidth="1"/>
    <col min="1023" max="1277" width="9.140625" style="4"/>
    <col min="1278" max="1278" width="11.7109375" style="4" customWidth="1"/>
    <col min="1279" max="1533" width="9.140625" style="4"/>
    <col min="1534" max="1534" width="11.7109375" style="4" customWidth="1"/>
    <col min="1535" max="1789" width="9.140625" style="4"/>
    <col min="1790" max="1790" width="11.7109375" style="4" customWidth="1"/>
    <col min="1791" max="2045" width="9.140625" style="4"/>
    <col min="2046" max="2046" width="11.7109375" style="4" customWidth="1"/>
    <col min="2047" max="2301" width="9.140625" style="4"/>
    <col min="2302" max="2302" width="11.7109375" style="4" customWidth="1"/>
    <col min="2303" max="2557" width="9.140625" style="4"/>
    <col min="2558" max="2558" width="11.7109375" style="4" customWidth="1"/>
    <col min="2559" max="2813" width="9.140625" style="4"/>
    <col min="2814" max="2814" width="11.7109375" style="4" customWidth="1"/>
    <col min="2815" max="3069" width="9.140625" style="4"/>
    <col min="3070" max="3070" width="11.7109375" style="4" customWidth="1"/>
    <col min="3071" max="3325" width="9.140625" style="4"/>
    <col min="3326" max="3326" width="11.7109375" style="4" customWidth="1"/>
    <col min="3327" max="3581" width="9.140625" style="4"/>
    <col min="3582" max="3582" width="11.7109375" style="4" customWidth="1"/>
    <col min="3583" max="3837" width="9.140625" style="4"/>
    <col min="3838" max="3838" width="11.7109375" style="4" customWidth="1"/>
    <col min="3839" max="4093" width="9.140625" style="4"/>
    <col min="4094" max="4094" width="11.7109375" style="4" customWidth="1"/>
    <col min="4095" max="4349" width="9.140625" style="4"/>
    <col min="4350" max="4350" width="11.7109375" style="4" customWidth="1"/>
    <col min="4351" max="4605" width="9.140625" style="4"/>
    <col min="4606" max="4606" width="11.7109375" style="4" customWidth="1"/>
    <col min="4607" max="4861" width="9.140625" style="4"/>
    <col min="4862" max="4862" width="11.7109375" style="4" customWidth="1"/>
    <col min="4863" max="5117" width="9.140625" style="4"/>
    <col min="5118" max="5118" width="11.7109375" style="4" customWidth="1"/>
    <col min="5119" max="5373" width="9.140625" style="4"/>
    <col min="5374" max="5374" width="11.7109375" style="4" customWidth="1"/>
    <col min="5375" max="5629" width="9.140625" style="4"/>
    <col min="5630" max="5630" width="11.7109375" style="4" customWidth="1"/>
    <col min="5631" max="5885" width="9.140625" style="4"/>
    <col min="5886" max="5886" width="11.7109375" style="4" customWidth="1"/>
    <col min="5887" max="6141" width="9.140625" style="4"/>
    <col min="6142" max="6142" width="11.7109375" style="4" customWidth="1"/>
    <col min="6143" max="6397" width="9.140625" style="4"/>
    <col min="6398" max="6398" width="11.7109375" style="4" customWidth="1"/>
    <col min="6399" max="6653" width="9.140625" style="4"/>
    <col min="6654" max="6654" width="11.7109375" style="4" customWidth="1"/>
    <col min="6655" max="6909" width="9.140625" style="4"/>
    <col min="6910" max="6910" width="11.7109375" style="4" customWidth="1"/>
    <col min="6911" max="7165" width="9.140625" style="4"/>
    <col min="7166" max="7166" width="11.7109375" style="4" customWidth="1"/>
    <col min="7167" max="7421" width="9.140625" style="4"/>
    <col min="7422" max="7422" width="11.7109375" style="4" customWidth="1"/>
    <col min="7423" max="7677" width="9.140625" style="4"/>
    <col min="7678" max="7678" width="11.7109375" style="4" customWidth="1"/>
    <col min="7679" max="7933" width="9.140625" style="4"/>
    <col min="7934" max="7934" width="11.7109375" style="4" customWidth="1"/>
    <col min="7935" max="8189" width="9.140625" style="4"/>
    <col min="8190" max="8190" width="11.7109375" style="4" customWidth="1"/>
    <col min="8191" max="8445" width="9.140625" style="4"/>
    <col min="8446" max="8446" width="11.7109375" style="4" customWidth="1"/>
    <col min="8447" max="8701" width="9.140625" style="4"/>
    <col min="8702" max="8702" width="11.7109375" style="4" customWidth="1"/>
    <col min="8703" max="8957" width="9.140625" style="4"/>
    <col min="8958" max="8958" width="11.7109375" style="4" customWidth="1"/>
    <col min="8959" max="9213" width="9.140625" style="4"/>
    <col min="9214" max="9214" width="11.7109375" style="4" customWidth="1"/>
    <col min="9215" max="9469" width="9.140625" style="4"/>
    <col min="9470" max="9470" width="11.7109375" style="4" customWidth="1"/>
    <col min="9471" max="9725" width="9.140625" style="4"/>
    <col min="9726" max="9726" width="11.7109375" style="4" customWidth="1"/>
    <col min="9727" max="9981" width="9.140625" style="4"/>
    <col min="9982" max="9982" width="11.7109375" style="4" customWidth="1"/>
    <col min="9983" max="10237" width="9.140625" style="4"/>
    <col min="10238" max="10238" width="11.7109375" style="4" customWidth="1"/>
    <col min="10239" max="10493" width="9.140625" style="4"/>
    <col min="10494" max="10494" width="11.7109375" style="4" customWidth="1"/>
    <col min="10495" max="10749" width="9.140625" style="4"/>
    <col min="10750" max="10750" width="11.7109375" style="4" customWidth="1"/>
    <col min="10751" max="11005" width="9.140625" style="4"/>
    <col min="11006" max="11006" width="11.7109375" style="4" customWidth="1"/>
    <col min="11007" max="11261" width="9.140625" style="4"/>
    <col min="11262" max="11262" width="11.7109375" style="4" customWidth="1"/>
    <col min="11263" max="11517" width="9.140625" style="4"/>
    <col min="11518" max="11518" width="11.7109375" style="4" customWidth="1"/>
    <col min="11519" max="11773" width="9.140625" style="4"/>
    <col min="11774" max="11774" width="11.7109375" style="4" customWidth="1"/>
    <col min="11775" max="12029" width="9.140625" style="4"/>
    <col min="12030" max="12030" width="11.7109375" style="4" customWidth="1"/>
    <col min="12031" max="12285" width="9.140625" style="4"/>
    <col min="12286" max="12286" width="11.7109375" style="4" customWidth="1"/>
    <col min="12287" max="12541" width="9.140625" style="4"/>
    <col min="12542" max="12542" width="11.7109375" style="4" customWidth="1"/>
    <col min="12543" max="12797" width="9.140625" style="4"/>
    <col min="12798" max="12798" width="11.7109375" style="4" customWidth="1"/>
    <col min="12799" max="13053" width="9.140625" style="4"/>
    <col min="13054" max="13054" width="11.7109375" style="4" customWidth="1"/>
    <col min="13055" max="13309" width="9.140625" style="4"/>
    <col min="13310" max="13310" width="11.7109375" style="4" customWidth="1"/>
    <col min="13311" max="13565" width="9.140625" style="4"/>
    <col min="13566" max="13566" width="11.7109375" style="4" customWidth="1"/>
    <col min="13567" max="13821" width="9.140625" style="4"/>
    <col min="13822" max="13822" width="11.7109375" style="4" customWidth="1"/>
    <col min="13823" max="14077" width="9.140625" style="4"/>
    <col min="14078" max="14078" width="11.7109375" style="4" customWidth="1"/>
    <col min="14079" max="14333" width="9.140625" style="4"/>
    <col min="14334" max="14334" width="11.7109375" style="4" customWidth="1"/>
    <col min="14335" max="14589" width="9.140625" style="4"/>
    <col min="14590" max="14590" width="11.7109375" style="4" customWidth="1"/>
    <col min="14591" max="14845" width="9.140625" style="4"/>
    <col min="14846" max="14846" width="11.7109375" style="4" customWidth="1"/>
    <col min="14847" max="15101" width="9.140625" style="4"/>
    <col min="15102" max="15102" width="11.7109375" style="4" customWidth="1"/>
    <col min="15103" max="15357" width="9.140625" style="4"/>
    <col min="15358" max="15358" width="11.7109375" style="4" customWidth="1"/>
    <col min="15359" max="15613" width="9.140625" style="4"/>
    <col min="15614" max="15614" width="11.7109375" style="4" customWidth="1"/>
    <col min="15615" max="15869" width="9.140625" style="4"/>
    <col min="15870" max="15870" width="11.7109375" style="4" customWidth="1"/>
    <col min="15871" max="16125" width="9.140625" style="4"/>
    <col min="16126" max="16126" width="11.7109375" style="4" customWidth="1"/>
    <col min="16127" max="16384" width="9.140625" style="4"/>
  </cols>
  <sheetData>
    <row r="2" spans="2:12" ht="15">
      <c r="C2" s="26" t="s">
        <v>24</v>
      </c>
      <c r="D2" s="49"/>
    </row>
    <row r="3" spans="2:12" ht="14.25" customHeight="1"/>
    <row r="4" spans="2:12" ht="37.5" customHeight="1">
      <c r="B4" s="16"/>
      <c r="C4" s="2"/>
      <c r="D4" s="15" t="s">
        <v>21</v>
      </c>
      <c r="E4" s="15" t="s">
        <v>22</v>
      </c>
      <c r="F4" s="96" t="s">
        <v>121</v>
      </c>
      <c r="G4" s="96" t="s">
        <v>23</v>
      </c>
      <c r="H4" s="15" t="s">
        <v>126</v>
      </c>
      <c r="I4" s="96" t="s">
        <v>122</v>
      </c>
      <c r="J4" s="96" t="s">
        <v>123</v>
      </c>
      <c r="K4" s="96" t="s">
        <v>124</v>
      </c>
      <c r="L4" s="96" t="s">
        <v>125</v>
      </c>
    </row>
    <row r="5" spans="2:12" ht="15.75">
      <c r="B5" s="235">
        <v>2001</v>
      </c>
      <c r="C5" s="121" t="s">
        <v>3</v>
      </c>
      <c r="D5" s="51">
        <v>100</v>
      </c>
      <c r="E5" s="14">
        <v>100</v>
      </c>
      <c r="F5" s="14">
        <v>100.57670408329267</v>
      </c>
      <c r="G5" s="14">
        <v>104.26429508009805</v>
      </c>
      <c r="H5" s="2"/>
      <c r="I5" s="102">
        <v>100.09469696969697</v>
      </c>
      <c r="J5" s="102">
        <v>99.550847457627142</v>
      </c>
      <c r="K5" s="102">
        <v>100.51885941165857</v>
      </c>
      <c r="L5" s="102">
        <v>101.50197767735227</v>
      </c>
    </row>
    <row r="6" spans="2:12" ht="15.75">
      <c r="B6" s="236"/>
      <c r="C6" s="121" t="s">
        <v>4</v>
      </c>
      <c r="D6" s="51">
        <v>101.60025827961501</v>
      </c>
      <c r="E6" s="14">
        <v>100.33460837045099</v>
      </c>
      <c r="F6" s="14">
        <v>100.77343113284434</v>
      </c>
      <c r="G6" s="14">
        <v>105.74732581671</v>
      </c>
      <c r="H6" s="2"/>
      <c r="I6" s="102">
        <v>100.37986704653372</v>
      </c>
      <c r="J6" s="102">
        <v>100.11647727272729</v>
      </c>
      <c r="K6" s="102">
        <v>100.60055992052743</v>
      </c>
      <c r="L6" s="102">
        <v>99.539544728089496</v>
      </c>
    </row>
    <row r="7" spans="2:12" ht="15.75">
      <c r="B7" s="236"/>
      <c r="C7" s="121" t="s">
        <v>5</v>
      </c>
      <c r="D7" s="51">
        <v>102.006940503251</v>
      </c>
      <c r="E7" s="14">
        <v>99.932414105388801</v>
      </c>
      <c r="F7" s="14">
        <v>100.03964401294499</v>
      </c>
      <c r="G7" s="14">
        <v>101.61684631625735</v>
      </c>
      <c r="H7" s="2"/>
      <c r="I7" s="102">
        <v>100.23707918444762</v>
      </c>
      <c r="J7" s="102">
        <v>99.889455782312936</v>
      </c>
      <c r="K7" s="102">
        <v>99.896870235853314</v>
      </c>
      <c r="L7" s="102">
        <v>99.746353287451853</v>
      </c>
    </row>
    <row r="8" spans="2:12" ht="15.75">
      <c r="B8" s="236"/>
      <c r="C8" s="121" t="s">
        <v>6</v>
      </c>
      <c r="D8" s="51">
        <v>102.3939224708634</v>
      </c>
      <c r="E8" s="14">
        <v>100.116195192674</v>
      </c>
      <c r="F8" s="14">
        <v>99.802250310749514</v>
      </c>
      <c r="G8" s="14">
        <v>97.588175657648975</v>
      </c>
      <c r="H8" s="2"/>
      <c r="I8" s="102">
        <v>100.37986704653372</v>
      </c>
      <c r="J8" s="102">
        <v>99.821549966009528</v>
      </c>
      <c r="K8" s="102">
        <v>99.789483113858296</v>
      </c>
      <c r="L8" s="102">
        <v>98.766511516273638</v>
      </c>
    </row>
    <row r="9" spans="2:12" ht="15.75">
      <c r="B9" s="236"/>
      <c r="C9" s="121" t="s">
        <v>7</v>
      </c>
      <c r="D9" s="51">
        <v>102.79358391159835</v>
      </c>
      <c r="E9" s="14">
        <v>98.626854730408795</v>
      </c>
      <c r="F9" s="14">
        <v>99.991104641759662</v>
      </c>
      <c r="G9" s="14">
        <v>97.142401869655274</v>
      </c>
      <c r="H9" s="2"/>
      <c r="I9" s="102">
        <v>100.66666666666669</v>
      </c>
      <c r="J9" s="102">
        <v>100.29883879781423</v>
      </c>
      <c r="K9" s="102">
        <v>99.843147799587726</v>
      </c>
      <c r="L9" s="102">
        <v>99.241191011429493</v>
      </c>
    </row>
    <row r="10" spans="2:12" ht="15.75">
      <c r="B10" s="236"/>
      <c r="C10" s="121" t="s">
        <v>8</v>
      </c>
      <c r="D10" s="51">
        <v>104.66625637163698</v>
      </c>
      <c r="E10" s="14">
        <v>99.741756169267887</v>
      </c>
      <c r="F10" s="14">
        <v>98.854351545386223</v>
      </c>
      <c r="G10" s="14">
        <v>96.962146113879754</v>
      </c>
      <c r="H10" s="2"/>
      <c r="I10" s="102">
        <v>100.37986704653372</v>
      </c>
      <c r="J10" s="102">
        <v>99.798935206162227</v>
      </c>
      <c r="K10" s="102">
        <v>100.27455216491134</v>
      </c>
      <c r="L10" s="102">
        <v>99.228371139702716</v>
      </c>
    </row>
    <row r="11" spans="2:12" ht="15.75">
      <c r="B11" s="236"/>
      <c r="C11" s="121" t="s">
        <v>9</v>
      </c>
      <c r="D11" s="51">
        <v>101.88599827656579</v>
      </c>
      <c r="E11" s="14">
        <v>97.386324909600745</v>
      </c>
      <c r="F11" s="14">
        <v>96.975044311640232</v>
      </c>
      <c r="G11" s="14">
        <v>96.972428419936364</v>
      </c>
      <c r="H11" s="2"/>
      <c r="I11" s="102">
        <v>99.38881053126471</v>
      </c>
      <c r="J11" s="102">
        <v>98.504584078712014</v>
      </c>
      <c r="K11" s="102">
        <v>98.991380076424079</v>
      </c>
      <c r="L11" s="102">
        <v>96.51053707240257</v>
      </c>
    </row>
    <row r="12" spans="2:12" ht="15.75">
      <c r="B12" s="236"/>
      <c r="C12" s="121" t="s">
        <v>10</v>
      </c>
      <c r="D12" s="51">
        <v>101.79732019256389</v>
      </c>
      <c r="E12" s="14">
        <v>97.119382849250883</v>
      </c>
      <c r="F12" s="14">
        <v>100.03964401294499</v>
      </c>
      <c r="G12" s="14">
        <v>100.55531119419396</v>
      </c>
      <c r="H12" s="2"/>
      <c r="I12" s="102">
        <v>103.17227916056615</v>
      </c>
      <c r="J12" s="102">
        <v>102.08864426419468</v>
      </c>
      <c r="K12" s="102">
        <v>101.39723284179867</v>
      </c>
      <c r="L12" s="102">
        <v>98.781752869867873</v>
      </c>
    </row>
    <row r="13" spans="2:12" ht="15.75">
      <c r="B13" s="235">
        <v>2002</v>
      </c>
      <c r="C13" s="121" t="s">
        <v>37</v>
      </c>
      <c r="D13" s="51">
        <v>98.965652064539142</v>
      </c>
      <c r="E13" s="14">
        <v>94.509170718790003</v>
      </c>
      <c r="F13" s="14">
        <v>93.801395842815964</v>
      </c>
      <c r="G13" s="14">
        <v>96.273095751960824</v>
      </c>
      <c r="H13" s="102">
        <v>87.949999999999989</v>
      </c>
      <c r="I13" s="102">
        <v>98.554778554778579</v>
      </c>
      <c r="J13" s="102">
        <v>96.244811011579671</v>
      </c>
      <c r="K13" s="102">
        <v>95.380597653908751</v>
      </c>
      <c r="L13" s="102">
        <v>102.97976547976546</v>
      </c>
    </row>
    <row r="14" spans="2:12" ht="15.75">
      <c r="B14" s="236"/>
      <c r="C14" s="121" t="s">
        <v>0</v>
      </c>
      <c r="D14" s="51">
        <v>97.354643433204032</v>
      </c>
      <c r="E14" s="14">
        <v>93.530040195554847</v>
      </c>
      <c r="F14" s="14">
        <v>93.249622926093522</v>
      </c>
      <c r="G14" s="14">
        <v>95.80408590885277</v>
      </c>
      <c r="H14" s="102">
        <v>92.431528662420376</v>
      </c>
      <c r="I14" s="102">
        <v>98.692810457516345</v>
      </c>
      <c r="J14" s="102">
        <v>95.909536250816501</v>
      </c>
      <c r="K14" s="102">
        <v>95.258252095091521</v>
      </c>
      <c r="L14" s="102">
        <v>102.00609086724033</v>
      </c>
    </row>
    <row r="15" spans="2:12" ht="15.75">
      <c r="B15" s="236"/>
      <c r="C15" s="121" t="s">
        <v>1</v>
      </c>
      <c r="D15" s="51">
        <v>96.892587658952635</v>
      </c>
      <c r="E15" s="14">
        <v>92.891146413973999</v>
      </c>
      <c r="F15" s="14">
        <v>93.039127163280682</v>
      </c>
      <c r="G15" s="14">
        <v>94.678262670186868</v>
      </c>
      <c r="H15" s="102">
        <v>87.462331243972997</v>
      </c>
      <c r="I15" s="102">
        <v>99.248826291079823</v>
      </c>
      <c r="J15" s="102">
        <v>95.951317795687231</v>
      </c>
      <c r="K15" s="102">
        <v>96.54619518114059</v>
      </c>
      <c r="L15" s="102">
        <v>101.05331474026713</v>
      </c>
    </row>
    <row r="16" spans="2:12" ht="15.75">
      <c r="B16" s="236"/>
      <c r="C16" s="121" t="s">
        <v>2</v>
      </c>
      <c r="D16" s="51">
        <v>95.913784751992623</v>
      </c>
      <c r="E16" s="14">
        <v>92.622004246422392</v>
      </c>
      <c r="F16" s="14">
        <v>92.210688024818424</v>
      </c>
      <c r="G16" s="14">
        <v>90.8048259768631</v>
      </c>
      <c r="H16" s="102">
        <v>86.974827689541485</v>
      </c>
      <c r="I16" s="102">
        <v>98.554778554778579</v>
      </c>
      <c r="J16" s="102">
        <v>95.452329360780084</v>
      </c>
      <c r="K16" s="102">
        <v>96.320795503674901</v>
      </c>
      <c r="L16" s="102">
        <v>100.98423299064845</v>
      </c>
    </row>
    <row r="17" spans="2:12" ht="15.75">
      <c r="B17" s="236"/>
      <c r="C17" s="121" t="s">
        <v>3</v>
      </c>
      <c r="D17" s="51">
        <v>97.019138924511296</v>
      </c>
      <c r="E17" s="14">
        <v>93.165046247322095</v>
      </c>
      <c r="F17" s="14">
        <v>93.034926940845409</v>
      </c>
      <c r="G17" s="14">
        <v>88.165252603162358</v>
      </c>
      <c r="H17" s="102">
        <v>92.7031429666539</v>
      </c>
      <c r="I17" s="102">
        <v>99.669966996699671</v>
      </c>
      <c r="J17" s="102">
        <v>96.667215273206068</v>
      </c>
      <c r="K17" s="102">
        <v>97.535242097889878</v>
      </c>
      <c r="L17" s="102">
        <v>101.50197767735227</v>
      </c>
    </row>
    <row r="18" spans="2:12" ht="15.75">
      <c r="B18" s="236"/>
      <c r="C18" s="121" t="s">
        <v>4</v>
      </c>
      <c r="D18" s="51">
        <v>97.435651462058914</v>
      </c>
      <c r="E18" s="14">
        <v>91.45827209774383</v>
      </c>
      <c r="F18" s="14">
        <v>94.101217656012196</v>
      </c>
      <c r="G18" s="14">
        <v>84.246165184946321</v>
      </c>
      <c r="H18" s="102">
        <v>103.56658578361404</v>
      </c>
      <c r="I18" s="102">
        <v>101.39088729016788</v>
      </c>
      <c r="J18" s="102">
        <v>97.956971314209511</v>
      </c>
      <c r="K18" s="102">
        <v>98.597096831297591</v>
      </c>
      <c r="L18" s="102">
        <v>99.539544728089496</v>
      </c>
    </row>
    <row r="19" spans="2:12" ht="15.75">
      <c r="B19" s="236"/>
      <c r="C19" s="121" t="s">
        <v>5</v>
      </c>
      <c r="D19" s="51">
        <v>98.591714785542706</v>
      </c>
      <c r="E19" s="14">
        <v>91.496411863814146</v>
      </c>
      <c r="F19" s="14">
        <v>93.886864085041779</v>
      </c>
      <c r="G19" s="14">
        <v>84.386102523877625</v>
      </c>
      <c r="H19" s="102">
        <v>112.32874061459866</v>
      </c>
      <c r="I19" s="102">
        <v>101.09995217599237</v>
      </c>
      <c r="J19" s="102">
        <v>98.066006233303682</v>
      </c>
      <c r="K19" s="102">
        <v>95.65086725055815</v>
      </c>
      <c r="L19" s="102">
        <v>99.746353287451853</v>
      </c>
    </row>
    <row r="20" spans="2:12" ht="15.75">
      <c r="B20" s="236"/>
      <c r="C20" s="121" t="s">
        <v>6</v>
      </c>
      <c r="D20" s="51">
        <v>99.807359315647972</v>
      </c>
      <c r="E20" s="14">
        <v>92.251619390711966</v>
      </c>
      <c r="F20" s="14">
        <v>95.187836797536576</v>
      </c>
      <c r="G20" s="14">
        <v>85.763188745603756</v>
      </c>
      <c r="H20" s="102">
        <v>109.05350567370557</v>
      </c>
      <c r="I20" s="102">
        <v>102.87104622871045</v>
      </c>
      <c r="J20" s="102">
        <v>99.663461538461561</v>
      </c>
      <c r="K20" s="102">
        <v>97.000174155346585</v>
      </c>
      <c r="L20" s="102">
        <v>98.766511516273638</v>
      </c>
    </row>
    <row r="21" spans="2:12" ht="15.75">
      <c r="B21" s="236"/>
      <c r="C21" s="121" t="s">
        <v>7</v>
      </c>
      <c r="D21" s="51">
        <v>99.782211487019566</v>
      </c>
      <c r="E21" s="14">
        <v>91.781592734316419</v>
      </c>
      <c r="F21" s="14">
        <v>94.750191570881242</v>
      </c>
      <c r="G21" s="14">
        <v>85.997084685193002</v>
      </c>
      <c r="H21" s="102">
        <v>110.35551330798479</v>
      </c>
      <c r="I21" s="102">
        <v>102.42248062015504</v>
      </c>
      <c r="J21" s="102">
        <v>99.19218644449451</v>
      </c>
      <c r="K21" s="102">
        <v>99.044189561660886</v>
      </c>
      <c r="L21" s="102">
        <v>99.241191011429493</v>
      </c>
    </row>
    <row r="22" spans="2:12" ht="15.75">
      <c r="B22" s="236"/>
      <c r="C22" s="121" t="s">
        <v>8</v>
      </c>
      <c r="D22" s="51">
        <v>102.03025208095033</v>
      </c>
      <c r="E22" s="14">
        <v>93.30766025869643</v>
      </c>
      <c r="F22" s="14">
        <v>95.187836797536576</v>
      </c>
      <c r="G22" s="14">
        <v>85.875944968774931</v>
      </c>
      <c r="H22" s="102">
        <v>112.47674779104014</v>
      </c>
      <c r="I22" s="102">
        <v>103.17227916056615</v>
      </c>
      <c r="J22" s="102">
        <v>99.663461538461561</v>
      </c>
      <c r="K22" s="102">
        <v>156.47562859952242</v>
      </c>
      <c r="L22" s="102">
        <v>99.228371139702716</v>
      </c>
    </row>
    <row r="23" spans="2:12" ht="15.75">
      <c r="B23" s="236"/>
      <c r="C23" s="121" t="s">
        <v>9</v>
      </c>
      <c r="D23" s="51">
        <v>100.23679622596582</v>
      </c>
      <c r="E23" s="14">
        <v>91.657418279381204</v>
      </c>
      <c r="F23" s="14">
        <v>95.187836797536576</v>
      </c>
      <c r="G23" s="14">
        <v>85.029522525454453</v>
      </c>
      <c r="H23" s="102">
        <v>103.8928264604811</v>
      </c>
      <c r="I23" s="102">
        <v>103.62745098039217</v>
      </c>
      <c r="J23" s="102">
        <v>99.528355173972002</v>
      </c>
      <c r="K23" s="102">
        <v>100.46446608946611</v>
      </c>
      <c r="L23" s="102">
        <v>96.51053707240257</v>
      </c>
    </row>
    <row r="24" spans="2:12" ht="15.75">
      <c r="B24" s="237"/>
      <c r="C24" s="121" t="s">
        <v>10</v>
      </c>
      <c r="D24" s="51">
        <v>100.09639985167485</v>
      </c>
      <c r="E24" s="14">
        <v>92.139020802726264</v>
      </c>
      <c r="F24" s="14">
        <v>98.603668261563016</v>
      </c>
      <c r="G24" s="14">
        <v>84.037127234296733</v>
      </c>
      <c r="H24" s="102">
        <v>113.79979611041404</v>
      </c>
      <c r="I24" s="102">
        <v>107.0921985815603</v>
      </c>
      <c r="J24" s="102">
        <v>103.1403652540389</v>
      </c>
      <c r="K24" s="102">
        <v>103.43082636954506</v>
      </c>
      <c r="L24" s="102">
        <v>98.781752869867873</v>
      </c>
    </row>
    <row r="25" spans="2:12" ht="15.75">
      <c r="B25" s="235">
        <v>2003</v>
      </c>
      <c r="C25" s="121" t="s">
        <v>37</v>
      </c>
      <c r="D25" s="51">
        <v>97.655446451211674</v>
      </c>
      <c r="E25" s="14">
        <v>90.542426683583656</v>
      </c>
      <c r="F25" s="14">
        <v>94.316552250190682</v>
      </c>
      <c r="G25" s="14">
        <v>77.558203638522542</v>
      </c>
      <c r="H25" s="102">
        <v>109.58880833710919</v>
      </c>
      <c r="I25" s="102">
        <v>102.57156720038819</v>
      </c>
      <c r="J25" s="102">
        <v>98.769618834080731</v>
      </c>
      <c r="K25" s="102">
        <v>99.282531194295913</v>
      </c>
      <c r="L25" s="102">
        <v>93.751881595755918</v>
      </c>
    </row>
    <row r="26" spans="2:12" ht="15.75">
      <c r="B26" s="236"/>
      <c r="C26" s="121" t="s">
        <v>0</v>
      </c>
      <c r="D26" s="51">
        <v>97.563172718629559</v>
      </c>
      <c r="E26" s="14">
        <v>89.099008918899784</v>
      </c>
      <c r="F26" s="14">
        <v>94.745835440516146</v>
      </c>
      <c r="G26" s="14">
        <v>78.014759203173639</v>
      </c>
      <c r="H26" s="102">
        <v>107.41487786824572</v>
      </c>
      <c r="I26" s="102">
        <v>102.42248062015504</v>
      </c>
      <c r="J26" s="102">
        <v>99.214527027027032</v>
      </c>
      <c r="K26" s="102">
        <v>100.41013160266812</v>
      </c>
      <c r="L26" s="102">
        <v>94.645966814522751</v>
      </c>
    </row>
    <row r="27" spans="2:12" ht="15.75">
      <c r="B27" s="236"/>
      <c r="C27" s="121" t="s">
        <v>1</v>
      </c>
      <c r="D27" s="51">
        <v>99.497564721696008</v>
      </c>
      <c r="E27" s="14">
        <v>89.997399024669008</v>
      </c>
      <c r="F27" s="14">
        <v>96.979607843137259</v>
      </c>
      <c r="G27" s="14">
        <v>80.306489856854299</v>
      </c>
      <c r="H27" s="102">
        <v>117.11524493584051</v>
      </c>
      <c r="I27" s="102">
        <v>104.08665681930086</v>
      </c>
      <c r="J27" s="102">
        <v>101.71149849919192</v>
      </c>
      <c r="K27" s="102">
        <v>103.14351851851853</v>
      </c>
      <c r="L27" s="102">
        <v>96.425732051249852</v>
      </c>
    </row>
    <row r="28" spans="2:12" ht="15.75">
      <c r="B28" s="236"/>
      <c r="C28" s="121" t="s">
        <v>2</v>
      </c>
      <c r="D28" s="51">
        <v>98.323642208372362</v>
      </c>
      <c r="E28" s="14">
        <v>88.690351509348673</v>
      </c>
      <c r="F28" s="14">
        <v>96.075369075369082</v>
      </c>
      <c r="G28" s="14">
        <v>77.759353741496597</v>
      </c>
      <c r="H28" s="102">
        <v>107.09778597785977</v>
      </c>
      <c r="I28" s="102">
        <v>102.1256038647343</v>
      </c>
      <c r="J28" s="102">
        <v>100.84993131868134</v>
      </c>
      <c r="K28" s="102">
        <v>101.73059360730593</v>
      </c>
      <c r="L28" s="102">
        <v>98.210891485752754</v>
      </c>
    </row>
    <row r="29" spans="2:12" ht="15.75">
      <c r="B29" s="236"/>
      <c r="C29" s="121" t="s">
        <v>3</v>
      </c>
      <c r="D29" s="51">
        <v>95.517244227118255</v>
      </c>
      <c r="E29" s="14">
        <v>85.885031884185821</v>
      </c>
      <c r="F29" s="14">
        <v>95.963523476911135</v>
      </c>
      <c r="G29" s="14">
        <v>71.825786435219712</v>
      </c>
      <c r="H29" s="102">
        <v>96.635479789571804</v>
      </c>
      <c r="I29" s="102">
        <v>100.81068192656176</v>
      </c>
      <c r="J29" s="102">
        <v>100.84993131868134</v>
      </c>
      <c r="K29" s="102">
        <v>101.14864251339328</v>
      </c>
      <c r="L29" s="102">
        <v>95.379292076421308</v>
      </c>
    </row>
    <row r="30" spans="2:12" ht="15.75">
      <c r="B30" s="236"/>
      <c r="C30" s="121" t="s">
        <v>4</v>
      </c>
      <c r="D30" s="51">
        <v>94.020701960941878</v>
      </c>
      <c r="E30" s="14">
        <v>84.460060978078616</v>
      </c>
      <c r="F30" s="14">
        <v>97.669036334913116</v>
      </c>
      <c r="G30" s="14">
        <v>75.812468910628411</v>
      </c>
      <c r="H30" s="102">
        <v>98.351406302948149</v>
      </c>
      <c r="I30" s="102">
        <v>101.39088729016788</v>
      </c>
      <c r="J30" s="102">
        <v>102.68356643356647</v>
      </c>
      <c r="K30" s="102">
        <v>102.97189868737293</v>
      </c>
      <c r="L30" s="102">
        <v>97.147675055857675</v>
      </c>
    </row>
    <row r="31" spans="2:12" ht="15.75">
      <c r="B31" s="236"/>
      <c r="C31" s="121" t="s">
        <v>5</v>
      </c>
      <c r="D31" s="51">
        <v>94.961490216397522</v>
      </c>
      <c r="E31" s="14">
        <v>84.78208569562355</v>
      </c>
      <c r="F31" s="14">
        <v>97.153340876233585</v>
      </c>
      <c r="G31" s="14">
        <v>75.38746908491342</v>
      </c>
      <c r="H31" s="102">
        <v>97.761721907841547</v>
      </c>
      <c r="I31" s="102">
        <v>100.52306229196388</v>
      </c>
      <c r="J31" s="102">
        <v>102.1123087621697</v>
      </c>
      <c r="K31" s="102">
        <v>103.114875497547</v>
      </c>
      <c r="L31" s="102">
        <v>96.498412937698376</v>
      </c>
    </row>
    <row r="32" spans="2:12" ht="15.75">
      <c r="B32" s="236"/>
      <c r="C32" s="121" t="s">
        <v>6</v>
      </c>
      <c r="D32" s="51">
        <v>96.008031007716085</v>
      </c>
      <c r="E32" s="14">
        <v>85.834302044071023</v>
      </c>
      <c r="F32" s="14">
        <v>97.55345167652861</v>
      </c>
      <c r="G32" s="14">
        <v>79.317373579668654</v>
      </c>
      <c r="H32" s="102">
        <v>96.002580047631639</v>
      </c>
      <c r="I32" s="102">
        <v>101.68350168350169</v>
      </c>
      <c r="J32" s="102">
        <v>102.44476744186048</v>
      </c>
      <c r="K32" s="102">
        <v>102.15038972948192</v>
      </c>
      <c r="L32" s="102">
        <v>96.885458184080846</v>
      </c>
    </row>
    <row r="33" spans="2:12" ht="15.75">
      <c r="B33" s="236"/>
      <c r="C33" s="121" t="s">
        <v>7</v>
      </c>
      <c r="D33" s="51">
        <v>95.480327667708423</v>
      </c>
      <c r="E33" s="14">
        <v>85.144743792496087</v>
      </c>
      <c r="F33" s="14">
        <v>97.530367565862136</v>
      </c>
      <c r="G33" s="14">
        <v>75.878521345890547</v>
      </c>
      <c r="H33" s="102">
        <v>94.434502505368641</v>
      </c>
      <c r="I33" s="102">
        <v>102.1256038647343</v>
      </c>
      <c r="J33" s="102">
        <v>102.37334417848014</v>
      </c>
      <c r="K33" s="102">
        <v>100.51885941165857</v>
      </c>
      <c r="L33" s="102">
        <v>96.912349759868093</v>
      </c>
    </row>
    <row r="34" spans="2:12" ht="15.75">
      <c r="B34" s="236"/>
      <c r="C34" s="121" t="s">
        <v>8</v>
      </c>
      <c r="D34" s="51">
        <v>95.742676750798665</v>
      </c>
      <c r="E34" s="14">
        <v>84.771812497836223</v>
      </c>
      <c r="F34" s="14">
        <v>97.812742259559869</v>
      </c>
      <c r="G34" s="14">
        <v>74.375762505083358</v>
      </c>
      <c r="H34" s="102">
        <v>103.87051750053682</v>
      </c>
      <c r="I34" s="102">
        <v>99.811142587346566</v>
      </c>
      <c r="J34" s="102">
        <v>102.68356643356647</v>
      </c>
      <c r="K34" s="102">
        <v>98.388093976329287</v>
      </c>
      <c r="L34" s="102">
        <v>97.253452175968121</v>
      </c>
    </row>
    <row r="35" spans="2:12" ht="15.75">
      <c r="B35" s="236"/>
      <c r="C35" s="121" t="s">
        <v>9</v>
      </c>
      <c r="D35" s="51">
        <v>93.187406341852807</v>
      </c>
      <c r="E35" s="14">
        <v>85.783608740950498</v>
      </c>
      <c r="F35" s="14">
        <v>94.101217656012196</v>
      </c>
      <c r="G35" s="14">
        <v>70.113091815219477</v>
      </c>
      <c r="H35" s="102">
        <v>96.609746355102857</v>
      </c>
      <c r="I35" s="102">
        <v>95.74275362318842</v>
      </c>
      <c r="J35" s="102">
        <v>98.902671755725208</v>
      </c>
      <c r="K35" s="102">
        <v>95.997069975870417</v>
      </c>
      <c r="L35" s="102">
        <v>93.562322371092137</v>
      </c>
    </row>
    <row r="36" spans="2:12" ht="15.75">
      <c r="B36" s="237"/>
      <c r="C36" s="121" t="s">
        <v>10</v>
      </c>
      <c r="D36" s="51">
        <v>93.249680317943358</v>
      </c>
      <c r="E36" s="14">
        <v>85.14311398092886</v>
      </c>
      <c r="F36" s="14">
        <v>99.3164658634538</v>
      </c>
      <c r="G36" s="14">
        <v>70.559413580246897</v>
      </c>
      <c r="H36" s="102">
        <v>98.052364864864856</v>
      </c>
      <c r="I36" s="102">
        <v>100.09469696969697</v>
      </c>
      <c r="J36" s="102">
        <v>104.51067615658364</v>
      </c>
      <c r="K36" s="102">
        <v>101.28659756319334</v>
      </c>
      <c r="L36" s="102">
        <v>98.710666769470635</v>
      </c>
    </row>
    <row r="37" spans="2:12" ht="15.75">
      <c r="B37" s="235">
        <v>2004</v>
      </c>
      <c r="C37" s="121" t="s">
        <v>37</v>
      </c>
      <c r="D37" s="51">
        <v>90.939922651811429</v>
      </c>
      <c r="E37" s="14">
        <v>82.612225783238131</v>
      </c>
      <c r="F37" s="14">
        <v>97.896378636010951</v>
      </c>
      <c r="G37" s="14">
        <v>69.508209182122201</v>
      </c>
      <c r="H37" s="102">
        <v>92.237653340113141</v>
      </c>
      <c r="I37" s="102">
        <v>95.354082092918375</v>
      </c>
      <c r="J37" s="102">
        <v>103.23705179282869</v>
      </c>
      <c r="K37" s="102">
        <v>99.870001793078728</v>
      </c>
      <c r="L37" s="102">
        <v>97.337253113014654</v>
      </c>
    </row>
    <row r="38" spans="2:12" ht="15.75">
      <c r="B38" s="236"/>
      <c r="C38" s="121" t="s">
        <v>0</v>
      </c>
      <c r="D38" s="51">
        <v>92.66242360561769</v>
      </c>
      <c r="E38" s="14">
        <v>84.171577538809942</v>
      </c>
      <c r="F38" s="14">
        <v>101.64323879983561</v>
      </c>
      <c r="G38" s="14">
        <v>72.618622195751442</v>
      </c>
      <c r="H38" s="102">
        <v>94.835642399686307</v>
      </c>
      <c r="I38" s="102">
        <v>99.109235818096579</v>
      </c>
      <c r="J38" s="102">
        <v>107.31120584652865</v>
      </c>
      <c r="K38" s="102">
        <v>103.34446609147416</v>
      </c>
      <c r="L38" s="102">
        <v>101.07192982456139</v>
      </c>
    </row>
    <row r="39" spans="2:12" ht="15.75">
      <c r="B39" s="236"/>
      <c r="C39" s="121" t="s">
        <v>1</v>
      </c>
      <c r="D39" s="51">
        <v>96.635299569620685</v>
      </c>
      <c r="E39" s="14">
        <v>87.332009863906919</v>
      </c>
      <c r="F39" s="14">
        <v>102.78387364921031</v>
      </c>
      <c r="G39" s="14">
        <v>74.786342261296241</v>
      </c>
      <c r="H39" s="102">
        <v>95.321531791907503</v>
      </c>
      <c r="I39" s="102">
        <v>100.09469696969697</v>
      </c>
      <c r="J39" s="102">
        <v>108.20744288872517</v>
      </c>
      <c r="K39" s="102">
        <v>104.01027077497669</v>
      </c>
      <c r="L39" s="102">
        <v>102.12814990117087</v>
      </c>
    </row>
    <row r="40" spans="2:12" ht="15.75">
      <c r="B40" s="236"/>
      <c r="C40" s="121" t="s">
        <v>2</v>
      </c>
      <c r="D40" s="51">
        <v>97.619759476273188</v>
      </c>
      <c r="E40" s="14">
        <v>87.517169208125509</v>
      </c>
      <c r="F40" s="14">
        <v>103.55862646566163</v>
      </c>
      <c r="G40" s="14">
        <v>77.742826780021247</v>
      </c>
      <c r="H40" s="102">
        <v>105.48629788471324</v>
      </c>
      <c r="I40" s="102">
        <v>102.27382680212871</v>
      </c>
      <c r="J40" s="102">
        <v>108.87605042016808</v>
      </c>
      <c r="K40" s="102">
        <v>102.20662446095974</v>
      </c>
      <c r="L40" s="102">
        <v>102.84189292918472</v>
      </c>
    </row>
    <row r="41" spans="2:12" ht="15.75">
      <c r="B41" s="236"/>
      <c r="C41" s="121" t="s">
        <v>3</v>
      </c>
      <c r="D41" s="51">
        <v>102.43641505614904</v>
      </c>
      <c r="E41" s="14">
        <v>91.457089985314283</v>
      </c>
      <c r="F41" s="14">
        <v>107.3342013888889</v>
      </c>
      <c r="G41" s="14">
        <v>77.594399660585481</v>
      </c>
      <c r="H41" s="102">
        <v>112.69511532189172</v>
      </c>
      <c r="I41" s="102">
        <v>106.44511581067475</v>
      </c>
      <c r="J41" s="102">
        <v>112.6630434782609</v>
      </c>
      <c r="K41" s="102">
        <v>106.06017328382369</v>
      </c>
      <c r="L41" s="102">
        <v>106.48884945610484</v>
      </c>
    </row>
    <row r="42" spans="2:12" ht="15.75">
      <c r="B42" s="236"/>
      <c r="C42" s="121" t="s">
        <v>4</v>
      </c>
      <c r="D42" s="51">
        <v>102.89790252589019</v>
      </c>
      <c r="E42" s="14">
        <v>90.378784888704672</v>
      </c>
      <c r="F42" s="14">
        <v>107.3342013888889</v>
      </c>
      <c r="G42" s="14">
        <v>78.483457065613877</v>
      </c>
      <c r="H42" s="102">
        <v>112.58145849495733</v>
      </c>
      <c r="I42" s="102">
        <v>106.60615229450327</v>
      </c>
      <c r="J42" s="102">
        <v>112.49042390194077</v>
      </c>
      <c r="K42" s="102">
        <v>103.66182765680254</v>
      </c>
      <c r="L42" s="102">
        <v>106.40034721260308</v>
      </c>
    </row>
    <row r="43" spans="2:12" ht="15.75">
      <c r="B43" s="236"/>
      <c r="C43" s="121" t="s">
        <v>5</v>
      </c>
      <c r="D43" s="51">
        <v>102.52386636845789</v>
      </c>
      <c r="E43" s="14">
        <v>90.85408048903497</v>
      </c>
      <c r="F43" s="14">
        <v>109.03791887125223</v>
      </c>
      <c r="G43" s="14">
        <v>80.225468263367972</v>
      </c>
      <c r="H43" s="102">
        <v>112.32874061459866</v>
      </c>
      <c r="I43" s="102">
        <v>108.57729840780689</v>
      </c>
      <c r="J43" s="102">
        <v>114.30007784120394</v>
      </c>
      <c r="K43" s="102">
        <v>101.98205621166349</v>
      </c>
      <c r="L43" s="102">
        <v>108.11049184634727</v>
      </c>
    </row>
    <row r="44" spans="2:12" ht="15.75">
      <c r="B44" s="236"/>
      <c r="C44" s="121" t="s">
        <v>6</v>
      </c>
      <c r="D44" s="51">
        <v>107.43070889058907</v>
      </c>
      <c r="E44" s="14">
        <v>94.548722717134524</v>
      </c>
      <c r="F44" s="14">
        <v>115.45191409897294</v>
      </c>
      <c r="G44" s="14">
        <v>85.235587453977715</v>
      </c>
      <c r="H44" s="102">
        <v>122.91843130611552</v>
      </c>
      <c r="I44" s="102">
        <v>115.51912568306011</v>
      </c>
      <c r="J44" s="102">
        <v>121.01991758241762</v>
      </c>
      <c r="K44" s="102">
        <v>107.25495859811285</v>
      </c>
      <c r="L44" s="102">
        <v>114.50178378002364</v>
      </c>
    </row>
    <row r="45" spans="2:12" ht="15.75">
      <c r="B45" s="236"/>
      <c r="C45" s="121" t="s">
        <v>7</v>
      </c>
      <c r="D45" s="51">
        <v>109.58666701194046</v>
      </c>
      <c r="E45" s="14">
        <v>97.357934297990596</v>
      </c>
      <c r="F45" s="14">
        <v>112.00090579710145</v>
      </c>
      <c r="G45" s="14">
        <v>80.660668607215314</v>
      </c>
      <c r="H45" s="102">
        <v>118.57942474260498</v>
      </c>
      <c r="I45" s="102">
        <v>111.85185185185188</v>
      </c>
      <c r="J45" s="102">
        <v>117.53268409818571</v>
      </c>
      <c r="K45" s="102">
        <v>103.08624838052933</v>
      </c>
      <c r="L45" s="102">
        <v>111.02631553589839</v>
      </c>
    </row>
    <row r="46" spans="2:12" ht="15.75">
      <c r="B46" s="236"/>
      <c r="C46" s="121" t="s">
        <v>8</v>
      </c>
      <c r="D46" s="51">
        <v>107.03254038162866</v>
      </c>
      <c r="E46" s="14">
        <v>95.291086068647303</v>
      </c>
      <c r="F46" s="14">
        <v>112.7669858641131</v>
      </c>
      <c r="G46" s="14">
        <v>78.459888459888447</v>
      </c>
      <c r="H46" s="102">
        <v>116.85119574844995</v>
      </c>
      <c r="I46" s="102">
        <v>110.97112860892391</v>
      </c>
      <c r="J46" s="102">
        <v>118.25838926174499</v>
      </c>
      <c r="K46" s="102">
        <v>102.46044885945548</v>
      </c>
      <c r="L46" s="102">
        <v>111.68169041387999</v>
      </c>
    </row>
    <row r="47" spans="2:12" ht="15.75">
      <c r="B47" s="236"/>
      <c r="C47" s="121" t="s">
        <v>9</v>
      </c>
      <c r="D47" s="51">
        <v>106.92812902982574</v>
      </c>
      <c r="E47" s="14">
        <v>95.901006238238452</v>
      </c>
      <c r="F47" s="14">
        <v>115.77621722846443</v>
      </c>
      <c r="G47" s="14">
        <v>77.528613819415</v>
      </c>
      <c r="H47" s="102">
        <v>116.10328826306105</v>
      </c>
      <c r="I47" s="102">
        <v>111.85185185185188</v>
      </c>
      <c r="J47" s="102">
        <v>121.31988432938587</v>
      </c>
      <c r="K47" s="102">
        <v>104.30243445692886</v>
      </c>
      <c r="L47" s="102">
        <v>114.57351391126225</v>
      </c>
    </row>
    <row r="48" spans="2:12" ht="15.75">
      <c r="B48" s="237"/>
      <c r="C48" s="121" t="s">
        <v>10</v>
      </c>
      <c r="D48" s="51">
        <v>104.41048361482331</v>
      </c>
      <c r="E48" s="14">
        <v>96.020693752291621</v>
      </c>
      <c r="F48" s="14">
        <v>112.92146118721462</v>
      </c>
      <c r="G48" s="14">
        <v>73.597585513078471</v>
      </c>
      <c r="H48" s="102">
        <v>107.14523036030712</v>
      </c>
      <c r="I48" s="102">
        <v>107.0921985815603</v>
      </c>
      <c r="J48" s="102">
        <v>118.35370768404087</v>
      </c>
      <c r="K48" s="102">
        <v>98.859602413915539</v>
      </c>
      <c r="L48" s="102">
        <v>111.74992968469648</v>
      </c>
    </row>
    <row r="49" spans="2:12" ht="15.75">
      <c r="B49" s="235">
        <v>2005</v>
      </c>
      <c r="C49" s="121" t="s">
        <v>37</v>
      </c>
      <c r="D49" s="51">
        <v>103.29787321242483</v>
      </c>
      <c r="E49" s="14">
        <v>95.847150929120019</v>
      </c>
      <c r="F49" s="14">
        <v>113.22546380235519</v>
      </c>
      <c r="G49" s="14">
        <v>77.064722737232415</v>
      </c>
      <c r="H49" s="102">
        <v>106.15764447695683</v>
      </c>
      <c r="I49" s="102">
        <v>108.74485596707821</v>
      </c>
      <c r="J49" s="102">
        <v>118.64058712631298</v>
      </c>
      <c r="K49" s="102">
        <v>98.154022380826518</v>
      </c>
      <c r="L49" s="102">
        <v>112.00738796539321</v>
      </c>
    </row>
    <row r="50" spans="2:12" ht="15.75">
      <c r="B50" s="236"/>
      <c r="C50" s="121" t="s">
        <v>0</v>
      </c>
      <c r="D50" s="51">
        <v>102.26797943102891</v>
      </c>
      <c r="E50" s="14">
        <v>94.559072685065317</v>
      </c>
      <c r="F50" s="14">
        <v>112.67450337160562</v>
      </c>
      <c r="G50" s="14">
        <v>75.730848861283633</v>
      </c>
      <c r="H50" s="102">
        <v>102.46963705691287</v>
      </c>
      <c r="I50" s="102">
        <v>106.92969145169448</v>
      </c>
      <c r="J50" s="102">
        <v>117.78409090909095</v>
      </c>
      <c r="K50" s="102">
        <v>95.675513183887333</v>
      </c>
      <c r="L50" s="102">
        <v>111.13876188822655</v>
      </c>
    </row>
    <row r="51" spans="2:12" ht="15.75">
      <c r="B51" s="236"/>
      <c r="C51" s="121" t="s">
        <v>1</v>
      </c>
      <c r="D51" s="51">
        <v>100.87050768417755</v>
      </c>
      <c r="E51" s="14">
        <v>92.972665658376783</v>
      </c>
      <c r="F51" s="14">
        <v>112.3673209741912</v>
      </c>
      <c r="G51" s="14">
        <v>76.951234905541284</v>
      </c>
      <c r="H51" s="102">
        <v>108.88167767106842</v>
      </c>
      <c r="I51" s="102">
        <v>106.92969145169448</v>
      </c>
      <c r="J51" s="102">
        <v>116.63026211278795</v>
      </c>
      <c r="K51" s="102">
        <v>92.759596968939988</v>
      </c>
      <c r="L51" s="102">
        <v>110.59471703908468</v>
      </c>
    </row>
    <row r="52" spans="2:12" ht="15.75">
      <c r="B52" s="236"/>
      <c r="C52" s="121" t="s">
        <v>2</v>
      </c>
      <c r="D52" s="51">
        <v>102.13601161500745</v>
      </c>
      <c r="E52" s="14">
        <v>93.978690759073928</v>
      </c>
      <c r="F52" s="14">
        <v>112.92146118721462</v>
      </c>
      <c r="G52" s="14">
        <v>77.528613819415</v>
      </c>
      <c r="H52" s="102">
        <v>109.02073473067388</v>
      </c>
      <c r="I52" s="102">
        <v>107.25520040588536</v>
      </c>
      <c r="J52" s="102">
        <v>116.13828104402847</v>
      </c>
      <c r="K52" s="102">
        <v>89.409262380608411</v>
      </c>
      <c r="L52" s="102">
        <v>105.43644366358285</v>
      </c>
    </row>
    <row r="53" spans="2:12" ht="15.75">
      <c r="B53" s="236"/>
      <c r="C53" s="121" t="s">
        <v>3</v>
      </c>
      <c r="D53" s="51">
        <v>102.75035025366905</v>
      </c>
      <c r="E53" s="14">
        <v>93.06513152410146</v>
      </c>
      <c r="F53" s="14">
        <v>112.79784710819195</v>
      </c>
      <c r="G53" s="14">
        <v>79.976386216547141</v>
      </c>
      <c r="H53" s="102">
        <v>108.66154998128042</v>
      </c>
      <c r="I53" s="102">
        <v>108.41025641025641</v>
      </c>
      <c r="J53" s="102">
        <v>114.83641814389991</v>
      </c>
      <c r="K53" s="102">
        <v>90.542957002357156</v>
      </c>
      <c r="L53" s="102">
        <v>105.53204740708175</v>
      </c>
    </row>
    <row r="54" spans="2:12" ht="15.75">
      <c r="B54" s="236"/>
      <c r="C54" s="121" t="s">
        <v>4</v>
      </c>
      <c r="D54" s="51">
        <v>104.55070833263545</v>
      </c>
      <c r="E54" s="14">
        <v>93.379063136859884</v>
      </c>
      <c r="F54" s="14">
        <v>113.70022988505748</v>
      </c>
      <c r="G54" s="14">
        <v>83.825281877348971</v>
      </c>
      <c r="H54" s="102">
        <v>107.60603588907014</v>
      </c>
      <c r="I54" s="102">
        <v>111.49789029535866</v>
      </c>
      <c r="J54" s="102">
        <v>114.47830041580045</v>
      </c>
      <c r="K54" s="102">
        <v>90.719928332926145</v>
      </c>
      <c r="L54" s="102">
        <v>106.42688243552796</v>
      </c>
    </row>
    <row r="55" spans="2:12" ht="15.75">
      <c r="B55" s="236"/>
      <c r="C55" s="121" t="s">
        <v>5</v>
      </c>
      <c r="D55" s="51">
        <v>104.96429424995559</v>
      </c>
      <c r="E55" s="14">
        <v>92.163577951938365</v>
      </c>
      <c r="F55" s="14">
        <v>114.01475334255416</v>
      </c>
      <c r="G55" s="14">
        <v>83.721675440604258</v>
      </c>
      <c r="H55" s="102">
        <v>106.42233792901143</v>
      </c>
      <c r="I55" s="102">
        <v>111.6745905969361</v>
      </c>
      <c r="J55" s="102">
        <v>114.21117448794405</v>
      </c>
      <c r="K55" s="102">
        <v>91.978366774007114</v>
      </c>
      <c r="L55" s="102">
        <v>106.46818576629518</v>
      </c>
    </row>
    <row r="56" spans="2:12" ht="15.75">
      <c r="B56" s="236"/>
      <c r="C56" s="121" t="s">
        <v>6</v>
      </c>
      <c r="D56" s="51">
        <v>105.03380973979569</v>
      </c>
      <c r="E56" s="14">
        <v>92.62203076504737</v>
      </c>
      <c r="F56" s="14">
        <v>115.1294227188082</v>
      </c>
      <c r="G56" s="14">
        <v>83.591571826865945</v>
      </c>
      <c r="H56" s="102">
        <v>109.8542770628312</v>
      </c>
      <c r="I56" s="102">
        <v>112.38702817650186</v>
      </c>
      <c r="J56" s="102">
        <v>113.91582622187744</v>
      </c>
      <c r="K56" s="102">
        <v>97.766368263998601</v>
      </c>
      <c r="L56" s="102">
        <v>106.98123543448183</v>
      </c>
    </row>
    <row r="57" spans="2:12" ht="15.75">
      <c r="B57" s="236"/>
      <c r="C57" s="121" t="s">
        <v>7</v>
      </c>
      <c r="D57" s="51">
        <v>104.98580260036212</v>
      </c>
      <c r="E57" s="14">
        <v>93.824180798834703</v>
      </c>
      <c r="F57" s="14">
        <v>114.96885169688518</v>
      </c>
      <c r="G57" s="14">
        <v>84.71051412691061</v>
      </c>
      <c r="H57" s="102">
        <v>108.75112410071941</v>
      </c>
      <c r="I57" s="102">
        <v>112.02967673555911</v>
      </c>
      <c r="J57" s="102">
        <v>112.83619364754098</v>
      </c>
      <c r="K57" s="102">
        <v>92.229673787050842</v>
      </c>
      <c r="L57" s="102">
        <v>107.73445535296867</v>
      </c>
    </row>
    <row r="58" spans="2:12" ht="15.75">
      <c r="B58" s="236"/>
      <c r="C58" s="121" t="s">
        <v>8</v>
      </c>
      <c r="D58" s="51">
        <v>106.02045408274574</v>
      </c>
      <c r="E58" s="14">
        <v>95.737033733822457</v>
      </c>
      <c r="F58" s="14">
        <v>114.64904960593417</v>
      </c>
      <c r="G58" s="14">
        <v>83.725508148690707</v>
      </c>
      <c r="H58" s="102">
        <v>108.75112410071941</v>
      </c>
      <c r="I58" s="102">
        <v>111.49789029535866</v>
      </c>
      <c r="J58" s="102">
        <v>112.63423676809003</v>
      </c>
      <c r="K58" s="102">
        <v>93.389503688799465</v>
      </c>
      <c r="L58" s="102">
        <v>107.45714658758136</v>
      </c>
    </row>
    <row r="59" spans="2:12" ht="15.75">
      <c r="B59" s="236"/>
      <c r="C59" s="121" t="s">
        <v>9</v>
      </c>
      <c r="D59" s="51">
        <v>106.95856994485644</v>
      </c>
      <c r="E59" s="14">
        <v>97.343488188597178</v>
      </c>
      <c r="F59" s="14">
        <v>115.1294227188082</v>
      </c>
      <c r="G59" s="14">
        <v>86.370720188901998</v>
      </c>
      <c r="H59" s="102">
        <v>109.94582922948707</v>
      </c>
      <c r="I59" s="102">
        <v>113.10861423220975</v>
      </c>
      <c r="J59" s="102">
        <v>113.06789014373719</v>
      </c>
      <c r="K59" s="102">
        <v>94.554791613615166</v>
      </c>
      <c r="L59" s="102">
        <v>108.15311256288953</v>
      </c>
    </row>
    <row r="60" spans="2:12" ht="15.75">
      <c r="B60" s="237"/>
      <c r="C60" s="121" t="s">
        <v>10</v>
      </c>
      <c r="D60" s="51">
        <v>107.24530277312574</v>
      </c>
      <c r="E60" s="14">
        <v>98.916245251397555</v>
      </c>
      <c r="F60" s="14">
        <v>114.96885169688518</v>
      </c>
      <c r="G60" s="14">
        <v>86.086137914803487</v>
      </c>
      <c r="H60" s="102">
        <v>108.97161522865508</v>
      </c>
      <c r="I60" s="102">
        <v>113.10861423220975</v>
      </c>
      <c r="J60" s="102">
        <v>112.86510376633363</v>
      </c>
      <c r="K60" s="102">
        <v>93.248786204587333</v>
      </c>
      <c r="L60" s="102">
        <v>108.09832066798009</v>
      </c>
    </row>
    <row r="61" spans="2:12" ht="15.75">
      <c r="B61" s="235">
        <v>2006</v>
      </c>
      <c r="C61" s="121" t="s">
        <v>37</v>
      </c>
      <c r="D61" s="51">
        <v>105.37146695344359</v>
      </c>
      <c r="E61" s="14">
        <v>97.269767779942086</v>
      </c>
      <c r="F61" s="14">
        <v>113.70022988505748</v>
      </c>
      <c r="G61" s="14">
        <v>83.496165084002911</v>
      </c>
      <c r="H61" s="102">
        <v>106.32876611957795</v>
      </c>
      <c r="I61" s="102">
        <v>109.25064599483206</v>
      </c>
      <c r="J61" s="102">
        <v>22.243612401535049</v>
      </c>
      <c r="K61" s="102">
        <v>92.001156260323768</v>
      </c>
      <c r="L61" s="102">
        <v>107.1154990331697</v>
      </c>
    </row>
    <row r="62" spans="2:12" ht="15.75">
      <c r="B62" s="236"/>
      <c r="C62" s="121" t="s">
        <v>0</v>
      </c>
      <c r="D62" s="51">
        <v>104.5309991485164</v>
      </c>
      <c r="E62" s="14">
        <v>95.738377159957352</v>
      </c>
      <c r="F62" s="14">
        <v>112.82872524865408</v>
      </c>
      <c r="G62" s="14">
        <v>84.526505522946806</v>
      </c>
      <c r="H62" s="102">
        <v>104.59672769208592</v>
      </c>
      <c r="I62" s="102">
        <v>108.57729840780689</v>
      </c>
      <c r="J62" s="102">
        <v>22.020119970007499</v>
      </c>
      <c r="K62" s="102">
        <v>91.66049535094217</v>
      </c>
      <c r="L62" s="102">
        <v>106.36793323732505</v>
      </c>
    </row>
    <row r="63" spans="2:12" ht="15.75">
      <c r="B63" s="236"/>
      <c r="C63" s="121" t="s">
        <v>1</v>
      </c>
      <c r="D63" s="51">
        <v>103.51100354553829</v>
      </c>
      <c r="E63" s="14">
        <v>94.444961508919505</v>
      </c>
      <c r="F63" s="14">
        <v>112.79784710819195</v>
      </c>
      <c r="G63" s="14">
        <v>82.958359793159744</v>
      </c>
      <c r="H63" s="102">
        <v>107.15314184449529</v>
      </c>
      <c r="I63" s="102">
        <v>107.0921985815603</v>
      </c>
      <c r="J63" s="102">
        <v>21.924771053155489</v>
      </c>
      <c r="K63" s="102">
        <v>91.683127572016474</v>
      </c>
      <c r="L63" s="102">
        <v>106.38266441385294</v>
      </c>
    </row>
    <row r="64" spans="2:12" ht="15.75">
      <c r="B64" s="236"/>
      <c r="C64" s="121" t="s">
        <v>2</v>
      </c>
      <c r="D64" s="51">
        <v>103.1391436082248</v>
      </c>
      <c r="E64" s="14">
        <v>95.276160074898982</v>
      </c>
      <c r="F64" s="14">
        <v>113.42488120791825</v>
      </c>
      <c r="G64" s="14">
        <v>80.162174008327852</v>
      </c>
      <c r="H64" s="102">
        <v>105.43265039232782</v>
      </c>
      <c r="I64" s="102">
        <v>105.8058058058058</v>
      </c>
      <c r="J64" s="102">
        <v>21.908414979857767</v>
      </c>
      <c r="K64" s="102">
        <v>91.187786509495751</v>
      </c>
      <c r="L64" s="102">
        <v>106.3473164428446</v>
      </c>
    </row>
    <row r="65" spans="2:19" ht="15.75">
      <c r="B65" s="236"/>
      <c r="C65" s="121" t="s">
        <v>3</v>
      </c>
      <c r="D65" s="51">
        <v>103.13940189106503</v>
      </c>
      <c r="E65" s="14">
        <v>96.897500789035817</v>
      </c>
      <c r="F65" s="14">
        <v>114.48981481481482</v>
      </c>
      <c r="G65" s="14">
        <v>79.104671280276818</v>
      </c>
      <c r="H65" s="102">
        <v>124.07446990424076</v>
      </c>
      <c r="I65" s="102">
        <v>105.64717641179411</v>
      </c>
      <c r="J65" s="102">
        <v>22.017918728445046</v>
      </c>
      <c r="K65" s="102">
        <v>88.619729514717605</v>
      </c>
      <c r="L65" s="102">
        <v>107.7435221290244</v>
      </c>
    </row>
    <row r="66" spans="2:19" ht="15.75">
      <c r="B66" s="236"/>
      <c r="C66" s="121" t="s">
        <v>4</v>
      </c>
      <c r="D66" s="51">
        <v>106.43305167999158</v>
      </c>
      <c r="E66" s="14">
        <v>99.704434395450932</v>
      </c>
      <c r="F66" s="14">
        <v>116.23331453280692</v>
      </c>
      <c r="G66" s="14">
        <v>82.260603607250474</v>
      </c>
      <c r="H66" s="102">
        <v>131.64973237775558</v>
      </c>
      <c r="I66" s="102">
        <v>107.58269720101781</v>
      </c>
      <c r="J66" s="102">
        <v>22.253725688305135</v>
      </c>
      <c r="K66" s="102">
        <v>87.698787592505127</v>
      </c>
      <c r="L66" s="102">
        <v>108.69794909530009</v>
      </c>
    </row>
    <row r="67" spans="2:19" ht="15.75">
      <c r="B67" s="236"/>
      <c r="C67" s="121" t="s">
        <v>5</v>
      </c>
      <c r="D67" s="51">
        <v>106.67109538901272</v>
      </c>
      <c r="E67" s="14">
        <v>100.32660806394</v>
      </c>
      <c r="F67" s="14">
        <v>116.76015108593015</v>
      </c>
      <c r="G67" s="14">
        <v>81.647321428571416</v>
      </c>
      <c r="H67" s="102">
        <v>123.00177996270554</v>
      </c>
      <c r="I67" s="102">
        <v>107.25520040588536</v>
      </c>
      <c r="J67" s="102">
        <v>22.177541156924942</v>
      </c>
      <c r="K67" s="102">
        <v>87.533396196762553</v>
      </c>
      <c r="L67" s="102">
        <v>109.95514839202212</v>
      </c>
    </row>
    <row r="68" spans="2:19" ht="15.75">
      <c r="B68" s="236"/>
      <c r="C68" s="121" t="s">
        <v>6</v>
      </c>
      <c r="D68" s="51">
        <v>105.859436382205</v>
      </c>
      <c r="E68" s="14">
        <v>99.143841988948097</v>
      </c>
      <c r="F68" s="14">
        <v>118.16609327217127</v>
      </c>
      <c r="G68" s="14">
        <v>81.720285969615716</v>
      </c>
      <c r="H68" s="102">
        <v>122.52406281661601</v>
      </c>
      <c r="I68" s="102">
        <v>108.07770961145198</v>
      </c>
      <c r="J68" s="102">
        <v>22.276232616940582</v>
      </c>
      <c r="K68" s="102">
        <v>84.524622505501185</v>
      </c>
      <c r="L68" s="102">
        <v>110.55333275764465</v>
      </c>
    </row>
    <row r="69" spans="2:19" ht="15.75">
      <c r="B69" s="236"/>
      <c r="C69" s="121" t="s">
        <v>7</v>
      </c>
      <c r="D69" s="51">
        <v>106.56551105268815</v>
      </c>
      <c r="E69" s="14">
        <v>99.309441071952236</v>
      </c>
      <c r="F69" s="14">
        <v>118.74483818304044</v>
      </c>
      <c r="G69" s="14">
        <v>83.245334547109678</v>
      </c>
      <c r="H69" s="102">
        <v>125.26327147173066</v>
      </c>
      <c r="I69" s="102">
        <v>108.74485596707821</v>
      </c>
      <c r="J69" s="102">
        <v>22.234630526953364</v>
      </c>
      <c r="K69" s="102">
        <v>81.625998387924099</v>
      </c>
      <c r="L69" s="102">
        <v>111.27077478730286</v>
      </c>
    </row>
    <row r="70" spans="2:19" ht="15.75">
      <c r="B70" s="236"/>
      <c r="C70" s="121" t="s">
        <v>8</v>
      </c>
      <c r="D70" s="51">
        <v>106.94972792136275</v>
      </c>
      <c r="E70" s="14">
        <v>99.728581216879292</v>
      </c>
      <c r="F70" s="14">
        <v>118.50584627180372</v>
      </c>
      <c r="G70" s="14">
        <v>82.68083182640143</v>
      </c>
      <c r="H70" s="102">
        <v>121.04220535490866</v>
      </c>
      <c r="I70" s="102">
        <v>108.41025641025641</v>
      </c>
      <c r="J70" s="102">
        <v>22.121855069552556</v>
      </c>
      <c r="K70" s="102">
        <v>80.94978562604463</v>
      </c>
      <c r="L70" s="102">
        <v>111.35788151154924</v>
      </c>
    </row>
    <row r="71" spans="2:19" ht="15.75">
      <c r="B71" s="236"/>
      <c r="C71" s="121" t="s">
        <v>9</v>
      </c>
      <c r="D71" s="51">
        <v>106.25571984650661</v>
      </c>
      <c r="E71" s="14">
        <v>99.497490184511122</v>
      </c>
      <c r="F71" s="14">
        <v>119.01915487534893</v>
      </c>
      <c r="G71" s="14">
        <v>80.225468263367972</v>
      </c>
      <c r="H71" s="102">
        <v>122.82479898434192</v>
      </c>
      <c r="I71" s="102">
        <v>107.0921985815603</v>
      </c>
      <c r="J71" s="1">
        <v>22.194301692865785</v>
      </c>
      <c r="K71" s="103">
        <v>79.273413037290069</v>
      </c>
      <c r="L71" s="103">
        <v>111.85081639388818</v>
      </c>
      <c r="M71" s="28"/>
      <c r="N71" s="28"/>
      <c r="O71" s="28"/>
      <c r="P71" s="28"/>
      <c r="Q71" s="28"/>
      <c r="R71" s="28"/>
      <c r="S71" s="27"/>
    </row>
    <row r="72" spans="2:19" ht="15.75">
      <c r="B72" s="237"/>
      <c r="C72" s="121" t="s">
        <v>10</v>
      </c>
      <c r="D72" s="51">
        <v>105.3956171598871</v>
      </c>
      <c r="E72" s="14">
        <v>98.786433051469743</v>
      </c>
      <c r="F72" s="14">
        <v>120.26942904386732</v>
      </c>
      <c r="G72" s="14">
        <v>81.061076145731747</v>
      </c>
      <c r="H72" s="102">
        <v>119.16365577270487</v>
      </c>
      <c r="I72" s="102">
        <v>108.41025641025641</v>
      </c>
      <c r="J72" s="102">
        <v>22.404256942325301</v>
      </c>
      <c r="K72" s="102">
        <v>78.752209261223058</v>
      </c>
      <c r="L72" s="102">
        <v>112.97935970976123</v>
      </c>
    </row>
    <row r="73" spans="2:19" ht="15.75">
      <c r="B73" s="235">
        <v>2007</v>
      </c>
      <c r="C73" s="121" t="s">
        <v>37</v>
      </c>
      <c r="D73" s="51">
        <v>106.9666957461335</v>
      </c>
      <c r="E73" s="14">
        <v>101.44130796060813</v>
      </c>
      <c r="F73" s="14">
        <v>119.82188886950793</v>
      </c>
      <c r="G73" s="14">
        <v>82.076022079612258</v>
      </c>
      <c r="H73" s="102">
        <v>120.48945533045499</v>
      </c>
      <c r="I73" s="102">
        <v>108.74485596707821</v>
      </c>
      <c r="J73" s="102">
        <v>22.305559775178494</v>
      </c>
      <c r="K73" s="102">
        <v>77.795237097562691</v>
      </c>
      <c r="L73" s="102">
        <v>112.77368333480145</v>
      </c>
    </row>
    <row r="74" spans="2:19" ht="15.75">
      <c r="B74" s="236"/>
      <c r="C74" s="121" t="s">
        <v>0</v>
      </c>
      <c r="D74" s="51">
        <v>106.14195904213793</v>
      </c>
      <c r="E74" s="14">
        <v>100.68640273689613</v>
      </c>
      <c r="F74" s="14">
        <v>120.30453395602257</v>
      </c>
      <c r="G74" s="14">
        <v>80.710503089143842</v>
      </c>
      <c r="H74" s="102">
        <v>118.04888961197429</v>
      </c>
      <c r="I74" s="102">
        <v>107.58269720101781</v>
      </c>
      <c r="J74" s="102">
        <v>22.347427962662341</v>
      </c>
      <c r="K74" s="102">
        <v>76.560137457044704</v>
      </c>
      <c r="L74" s="102">
        <v>113.09246881226503</v>
      </c>
    </row>
    <row r="75" spans="2:19" ht="15.75">
      <c r="B75" s="236"/>
      <c r="C75" s="121" t="s">
        <v>1</v>
      </c>
      <c r="D75" s="51">
        <v>106.33742339072244</v>
      </c>
      <c r="E75" s="14">
        <v>99.185232926196491</v>
      </c>
      <c r="F75" s="14">
        <v>121.22450980392159</v>
      </c>
      <c r="G75" s="14">
        <v>80.774666548891432</v>
      </c>
      <c r="H75" s="102">
        <v>118.39561067145303</v>
      </c>
      <c r="I75" s="102">
        <v>107.74719673802244</v>
      </c>
      <c r="J75" s="102">
        <v>22.471688006937722</v>
      </c>
      <c r="K75" s="102">
        <v>78.852551851065343</v>
      </c>
      <c r="L75" s="102">
        <v>113.45996671688671</v>
      </c>
    </row>
    <row r="76" spans="2:19" ht="15.75">
      <c r="B76" s="236"/>
      <c r="C76" s="121" t="s">
        <v>2</v>
      </c>
      <c r="D76" s="51">
        <v>105.58911342024521</v>
      </c>
      <c r="E76" s="14">
        <v>98.214645760111466</v>
      </c>
      <c r="F76" s="14">
        <v>121.94181459566076</v>
      </c>
      <c r="G76" s="14">
        <v>79.496653047031188</v>
      </c>
      <c r="H76" s="102">
        <v>114.68112849691796</v>
      </c>
      <c r="I76" s="102">
        <v>107.41869918699187</v>
      </c>
      <c r="J76" s="102">
        <v>22.546447947589314</v>
      </c>
      <c r="K76" s="102">
        <v>79.020358941618809</v>
      </c>
      <c r="L76" s="102">
        <v>113.89399600656347</v>
      </c>
    </row>
    <row r="77" spans="2:19" ht="15.75">
      <c r="B77" s="236"/>
      <c r="C77" s="121" t="s">
        <v>3</v>
      </c>
      <c r="D77" s="51">
        <v>105.67214374662959</v>
      </c>
      <c r="E77" s="14">
        <v>99.506066113974143</v>
      </c>
      <c r="F77" s="14">
        <v>122.81386571315058</v>
      </c>
      <c r="G77" s="14">
        <v>81.132996184899284</v>
      </c>
      <c r="H77" s="102">
        <v>114.80814873417719</v>
      </c>
      <c r="I77" s="102">
        <v>108.74485596707821</v>
      </c>
      <c r="J77" s="102">
        <v>22.547601985975334</v>
      </c>
      <c r="K77" s="102">
        <v>77.228924015529685</v>
      </c>
      <c r="L77" s="102">
        <v>115.15405910512797</v>
      </c>
    </row>
    <row r="78" spans="2:19" ht="15.75">
      <c r="B78" s="236"/>
      <c r="C78" s="121" t="s">
        <v>4</v>
      </c>
      <c r="D78" s="51">
        <v>106.10938644455817</v>
      </c>
      <c r="E78" s="14">
        <v>99.344181994198379</v>
      </c>
      <c r="F78" s="14">
        <v>123.43915343915344</v>
      </c>
      <c r="G78" s="14">
        <v>81.447339122689826</v>
      </c>
      <c r="H78" s="102">
        <v>113.7819507605457</v>
      </c>
      <c r="I78" s="102">
        <v>108.91293147861929</v>
      </c>
      <c r="J78" s="102">
        <v>22.581120565921676</v>
      </c>
      <c r="K78" s="102">
        <v>75.84082244008718</v>
      </c>
      <c r="L78" s="102">
        <v>115.02645502645501</v>
      </c>
    </row>
    <row r="79" spans="2:19" ht="15.75">
      <c r="B79" s="236"/>
      <c r="C79" s="121" t="s">
        <v>5</v>
      </c>
      <c r="D79" s="51">
        <v>104.91262280773532</v>
      </c>
      <c r="E79" s="14">
        <v>98.1473490355948</v>
      </c>
      <c r="F79" s="14">
        <v>123.55015987210234</v>
      </c>
      <c r="G79" s="14">
        <v>80.257152887484636</v>
      </c>
      <c r="H79" s="102">
        <v>112.66886645962732</v>
      </c>
      <c r="I79" s="102">
        <v>108.07770961145198</v>
      </c>
      <c r="J79" s="102">
        <v>22.55337395044031</v>
      </c>
      <c r="K79" s="102">
        <v>75.16531713900136</v>
      </c>
      <c r="L79" s="102">
        <v>115.39624833498581</v>
      </c>
    </row>
    <row r="80" spans="2:19" ht="15.75">
      <c r="B80" s="236"/>
      <c r="C80" s="121" t="s">
        <v>6</v>
      </c>
      <c r="D80" s="51">
        <v>105.80180733184623</v>
      </c>
      <c r="E80" s="14">
        <v>99.452801599175416</v>
      </c>
      <c r="F80" s="14">
        <v>124.29533574587859</v>
      </c>
      <c r="G80" s="14">
        <v>77.868608166219602</v>
      </c>
      <c r="H80" s="102">
        <v>106.21203249652345</v>
      </c>
      <c r="I80" s="102">
        <v>105.96491228070177</v>
      </c>
      <c r="J80" s="102">
        <v>22.615899989732011</v>
      </c>
      <c r="K80" s="102">
        <v>75.378941670050096</v>
      </c>
      <c r="L80" s="102">
        <v>116.61555589292038</v>
      </c>
    </row>
    <row r="81" spans="2:12" ht="15.75">
      <c r="B81" s="236"/>
      <c r="C81" s="121" t="s">
        <v>7</v>
      </c>
      <c r="D81" s="51">
        <v>104.53541528009509</v>
      </c>
      <c r="E81" s="14">
        <v>98.58441064793098</v>
      </c>
      <c r="F81" s="14">
        <v>127.01489470980995</v>
      </c>
      <c r="G81" s="14">
        <v>78.235017324720886</v>
      </c>
      <c r="H81" s="102">
        <v>106.34434999267184</v>
      </c>
      <c r="I81" s="102">
        <v>107.41869918699187</v>
      </c>
      <c r="J81" s="102">
        <v>23.058652638190956</v>
      </c>
      <c r="K81" s="102">
        <v>74.322791566586616</v>
      </c>
      <c r="L81" s="102">
        <v>119.56706722287942</v>
      </c>
    </row>
    <row r="82" spans="2:12" ht="15.75">
      <c r="B82" s="236"/>
      <c r="C82" s="121" t="s">
        <v>8</v>
      </c>
      <c r="D82" s="51">
        <v>103.58944050293701</v>
      </c>
      <c r="E82" s="14">
        <v>99.025309464940634</v>
      </c>
      <c r="F82" s="14">
        <v>127.13242854205224</v>
      </c>
      <c r="G82" s="14">
        <v>76.48141178438506</v>
      </c>
      <c r="H82" s="102">
        <v>106.26647627416521</v>
      </c>
      <c r="I82" s="102">
        <v>105.8058058058058</v>
      </c>
      <c r="J82" s="102">
        <v>23.022499216055195</v>
      </c>
      <c r="K82" s="102">
        <v>69.770136540147817</v>
      </c>
      <c r="L82" s="102">
        <v>119.72360764754777</v>
      </c>
    </row>
    <row r="83" spans="2:12" ht="15.75">
      <c r="B83" s="236"/>
      <c r="C83" s="121" t="s">
        <v>9</v>
      </c>
      <c r="D83" s="51">
        <v>103.30613914708238</v>
      </c>
      <c r="E83" s="14">
        <v>98.611946918137178</v>
      </c>
      <c r="F83" s="14">
        <v>129.48081595040631</v>
      </c>
      <c r="G83" s="14">
        <v>78.443062406176267</v>
      </c>
      <c r="H83" s="102">
        <v>106.93994104642593</v>
      </c>
      <c r="I83" s="102">
        <v>108.57729840780689</v>
      </c>
      <c r="J83" s="102">
        <v>23.397912572369474</v>
      </c>
      <c r="K83" s="102">
        <v>70.970310907237518</v>
      </c>
      <c r="L83" s="102">
        <v>121.71938053284315</v>
      </c>
    </row>
    <row r="84" spans="2:12" ht="15.75">
      <c r="B84" s="237"/>
      <c r="C84" s="121" t="s">
        <v>10</v>
      </c>
      <c r="D84" s="51">
        <v>104.66692751250189</v>
      </c>
      <c r="E84" s="14">
        <v>99.245212709485642</v>
      </c>
      <c r="F84" s="14">
        <v>129.85612266330605</v>
      </c>
      <c r="G84" s="14">
        <v>78.031401996757396</v>
      </c>
      <c r="H84" s="102">
        <v>107.77385815076124</v>
      </c>
      <c r="I84" s="102">
        <v>108.74485596707821</v>
      </c>
      <c r="J84" s="102">
        <v>23.466466013211168</v>
      </c>
      <c r="K84" s="102">
        <v>71.793632379479249</v>
      </c>
      <c r="L84" s="102">
        <v>122.48408117273124</v>
      </c>
    </row>
    <row r="85" spans="2:12" ht="15.75">
      <c r="B85" s="235">
        <v>2008</v>
      </c>
      <c r="C85" s="121" t="s">
        <v>37</v>
      </c>
      <c r="D85" s="51">
        <v>104.90165134274088</v>
      </c>
      <c r="E85" s="14">
        <v>101.40371339187742</v>
      </c>
      <c r="F85" s="14">
        <v>132.61368511368511</v>
      </c>
      <c r="G85" s="14">
        <v>77.961549938190032</v>
      </c>
      <c r="H85" s="102">
        <v>110.28841769265844</v>
      </c>
      <c r="I85" s="102">
        <v>109.42028985507248</v>
      </c>
      <c r="J85" s="102">
        <v>23.908412483039353</v>
      </c>
      <c r="K85" s="102">
        <v>73.353746872119075</v>
      </c>
      <c r="L85" s="102">
        <v>124.73558290842561</v>
      </c>
    </row>
    <row r="86" spans="2:12" ht="15.75">
      <c r="B86" s="236"/>
      <c r="C86" s="121" t="s">
        <v>0</v>
      </c>
      <c r="D86" s="51">
        <v>106.96673328397053</v>
      </c>
      <c r="E86" s="14">
        <v>102.99826732352757</v>
      </c>
      <c r="F86" s="14">
        <v>139.62172538392053</v>
      </c>
      <c r="G86" s="14">
        <v>78.591379828971668</v>
      </c>
      <c r="H86" s="102">
        <v>126.0028653295129</v>
      </c>
      <c r="I86" s="102">
        <v>112.20806794055204</v>
      </c>
      <c r="J86" s="102">
        <v>25.024853718116237</v>
      </c>
      <c r="K86" s="102">
        <v>77.486783528102407</v>
      </c>
      <c r="L86" s="102">
        <v>129.84662542118846</v>
      </c>
    </row>
    <row r="87" spans="2:12" ht="15.75">
      <c r="B87" s="236"/>
      <c r="C87" s="121" t="s">
        <v>1</v>
      </c>
      <c r="D87" s="51">
        <v>111.01600964393666</v>
      </c>
      <c r="E87" s="14">
        <v>104.2001515464239</v>
      </c>
      <c r="F87" s="14">
        <v>140.8142580571689</v>
      </c>
      <c r="G87" s="14">
        <v>79.676744793935697</v>
      </c>
      <c r="H87" s="102">
        <v>132.45481927710841</v>
      </c>
      <c r="I87" s="102">
        <v>113.47289318303812</v>
      </c>
      <c r="J87" s="102">
        <v>25.043348493462204</v>
      </c>
      <c r="K87" s="102">
        <v>77.958569529008344</v>
      </c>
      <c r="L87" s="102">
        <v>130.82407975111838</v>
      </c>
    </row>
    <row r="88" spans="2:12" ht="15.75">
      <c r="B88" s="236"/>
      <c r="C88" s="121" t="s">
        <v>2</v>
      </c>
      <c r="D88" s="51">
        <v>115.4483166606523</v>
      </c>
      <c r="E88" s="14">
        <v>106.97590291718146</v>
      </c>
      <c r="F88" s="14">
        <v>140.95873233014137</v>
      </c>
      <c r="G88" s="14">
        <v>80.373544275983292</v>
      </c>
      <c r="H88" s="102">
        <v>127.28488729058856</v>
      </c>
      <c r="I88" s="102">
        <v>114.02373247033441</v>
      </c>
      <c r="J88" s="102">
        <v>24.972363945578234</v>
      </c>
      <c r="K88" s="102">
        <v>78.270798201236659</v>
      </c>
      <c r="L88" s="102">
        <v>127.41286270346777</v>
      </c>
    </row>
    <row r="89" spans="2:12" ht="15.75">
      <c r="B89" s="236"/>
      <c r="C89" s="121" t="s">
        <v>3</v>
      </c>
      <c r="D89" s="51">
        <v>114.3730953889916</v>
      </c>
      <c r="E89" s="14">
        <v>105.41773508533126</v>
      </c>
      <c r="F89" s="14">
        <v>142.71583564173594</v>
      </c>
      <c r="G89" s="14">
        <v>81.870271722100355</v>
      </c>
      <c r="H89" s="102">
        <v>121.49824179504354</v>
      </c>
      <c r="I89" s="102">
        <v>115.89912280701755</v>
      </c>
      <c r="J89" s="102">
        <v>25.162078025932495</v>
      </c>
      <c r="K89" s="102">
        <v>78.685455958183255</v>
      </c>
      <c r="L89" s="102">
        <v>127.138711421541</v>
      </c>
    </row>
    <row r="90" spans="2:12" ht="15.75">
      <c r="B90" s="236"/>
      <c r="C90" s="121" t="s">
        <v>4</v>
      </c>
      <c r="D90" s="51">
        <v>115.58744865473693</v>
      </c>
      <c r="E90" s="14">
        <v>106.07642456956434</v>
      </c>
      <c r="F90" s="14">
        <v>145.33262811471556</v>
      </c>
      <c r="G90" s="14">
        <v>81.921612541993269</v>
      </c>
      <c r="H90" s="102">
        <v>125.67550012990387</v>
      </c>
      <c r="I90" s="102">
        <v>116.47382920110196</v>
      </c>
      <c r="J90" s="102">
        <v>25.250057319729457</v>
      </c>
      <c r="K90" s="102">
        <v>79.070840431572989</v>
      </c>
      <c r="L90" s="102">
        <v>126.07449229691876</v>
      </c>
    </row>
    <row r="91" spans="2:12" ht="15.75">
      <c r="B91" s="236"/>
      <c r="C91" s="121" t="s">
        <v>5</v>
      </c>
      <c r="D91" s="51">
        <v>115.67947111389742</v>
      </c>
      <c r="E91" s="14">
        <v>104.73786047348162</v>
      </c>
      <c r="F91" s="14">
        <v>146.36482007575759</v>
      </c>
      <c r="G91" s="14">
        <v>83.245334547109678</v>
      </c>
      <c r="H91" s="102">
        <v>122.60687732342006</v>
      </c>
      <c r="I91" s="102">
        <v>117.24902939545203</v>
      </c>
      <c r="J91" s="102">
        <v>25.310991726039994</v>
      </c>
      <c r="K91" s="102">
        <v>79.358124955474835</v>
      </c>
      <c r="L91" s="102">
        <v>126.84059885512988</v>
      </c>
    </row>
    <row r="92" spans="2:12" ht="15.75">
      <c r="B92" s="236"/>
      <c r="C92" s="121" t="s">
        <v>6</v>
      </c>
      <c r="D92" s="51">
        <v>116.62034010253299</v>
      </c>
      <c r="E92" s="14">
        <v>109.24330042888599</v>
      </c>
      <c r="F92" s="14">
        <v>146.15721040189126</v>
      </c>
      <c r="G92" s="14">
        <v>87.915204537807043</v>
      </c>
      <c r="H92" s="102">
        <v>121.63062610007542</v>
      </c>
      <c r="I92" s="102">
        <v>122.76422764227644</v>
      </c>
      <c r="J92" s="102">
        <v>25.411739255840793</v>
      </c>
      <c r="K92" s="102">
        <v>80.111470693994974</v>
      </c>
      <c r="L92" s="102">
        <v>126.9328221737502</v>
      </c>
    </row>
    <row r="93" spans="2:12" ht="15.75">
      <c r="B93" s="236"/>
      <c r="C93" s="121" t="s">
        <v>7</v>
      </c>
      <c r="D93" s="51">
        <v>121.47248865403087</v>
      </c>
      <c r="E93" s="14">
        <v>112.30764779355454</v>
      </c>
      <c r="F93" s="14">
        <v>146.67734282325031</v>
      </c>
      <c r="G93" s="14">
        <v>90.836396145822988</v>
      </c>
      <c r="H93" s="102">
        <v>129.67339826646412</v>
      </c>
      <c r="I93" s="102">
        <v>126.51107121484144</v>
      </c>
      <c r="J93" s="102">
        <v>25.299362508614752</v>
      </c>
      <c r="K93" s="102">
        <v>80.197984161267115</v>
      </c>
      <c r="L93" s="102">
        <v>138.32006818645635</v>
      </c>
    </row>
    <row r="94" spans="2:12" ht="15.75">
      <c r="B94" s="236"/>
      <c r="C94" s="121" t="s">
        <v>8</v>
      </c>
      <c r="D94" s="51">
        <v>129.12054888089298</v>
      </c>
      <c r="E94" s="14">
        <v>117.65014326439203</v>
      </c>
      <c r="F94" s="14">
        <v>145.02580342481821</v>
      </c>
      <c r="G94" s="14">
        <v>97.739418554937998</v>
      </c>
      <c r="H94" s="102">
        <v>151.24283480979676</v>
      </c>
      <c r="I94" s="102">
        <v>131.71339563862929</v>
      </c>
      <c r="J94" s="102">
        <v>25.070428547037736</v>
      </c>
      <c r="K94" s="102">
        <v>80.02514367816093</v>
      </c>
      <c r="L94" s="102">
        <v>155.69698935192687</v>
      </c>
    </row>
    <row r="95" spans="2:12" ht="15.75">
      <c r="B95" s="236"/>
      <c r="C95" s="121" t="s">
        <v>9</v>
      </c>
      <c r="D95" s="51">
        <v>122.35459412720098</v>
      </c>
      <c r="E95" s="14">
        <v>111.89740767353726</v>
      </c>
      <c r="F95" s="14">
        <v>124.89797979797981</v>
      </c>
      <c r="G95" s="14">
        <v>85.678815703176241</v>
      </c>
      <c r="H95" s="102">
        <v>137.43488966758213</v>
      </c>
      <c r="I95" s="102">
        <v>117.8372352285396</v>
      </c>
      <c r="J95" s="102">
        <v>21.569431523282578</v>
      </c>
      <c r="K95" s="102">
        <v>68.8771409138688</v>
      </c>
      <c r="L95" s="102">
        <v>156.93116504589904</v>
      </c>
    </row>
    <row r="96" spans="2:12" ht="15.75">
      <c r="B96" s="237"/>
      <c r="C96" s="121" t="s">
        <v>10</v>
      </c>
      <c r="D96" s="51">
        <v>119.69972687177244</v>
      </c>
      <c r="E96" s="14">
        <v>108.79914090575046</v>
      </c>
      <c r="F96" s="14">
        <v>123.62427514497101</v>
      </c>
      <c r="G96" s="14">
        <v>77.338464140730693</v>
      </c>
      <c r="H96" s="102">
        <v>131.92499999999998</v>
      </c>
      <c r="I96" s="102">
        <v>124.27983539094652</v>
      </c>
      <c r="J96" s="102">
        <v>21.16729133631253</v>
      </c>
      <c r="K96" s="102">
        <v>68.609879280610997</v>
      </c>
      <c r="L96" s="102">
        <v>177.40927217577408</v>
      </c>
    </row>
    <row r="97" spans="2:12" ht="15.75">
      <c r="B97" s="235">
        <v>2009</v>
      </c>
      <c r="C97" s="121" t="s">
        <v>37</v>
      </c>
      <c r="D97" s="51">
        <v>121.12544686595838</v>
      </c>
      <c r="E97" s="14">
        <v>111.19955966205326</v>
      </c>
      <c r="F97" s="14">
        <v>123.62427514497101</v>
      </c>
      <c r="G97" s="14">
        <v>85.049293154761898</v>
      </c>
      <c r="H97" s="102">
        <v>142.62162162162159</v>
      </c>
      <c r="I97" s="102">
        <v>149.70293103326185</v>
      </c>
      <c r="J97" s="102">
        <v>21.31787166085947</v>
      </c>
      <c r="K97" s="102">
        <v>67.888594326111487</v>
      </c>
      <c r="L97" s="102">
        <v>177.40927217577408</v>
      </c>
    </row>
    <row r="98" spans="2:12" ht="15.75">
      <c r="B98" s="236"/>
      <c r="C98" s="121" t="s">
        <v>0</v>
      </c>
      <c r="D98" s="51">
        <v>124.6782174578013</v>
      </c>
      <c r="E98" s="14">
        <v>112.63813826417248</v>
      </c>
      <c r="F98" s="14">
        <v>122.37628661916074</v>
      </c>
      <c r="G98" s="14">
        <v>85.831612539891125</v>
      </c>
      <c r="H98" s="102">
        <v>145.75883889112092</v>
      </c>
      <c r="I98" s="102">
        <v>149.47112393234914</v>
      </c>
      <c r="J98" s="102">
        <v>21.06304389404227</v>
      </c>
      <c r="K98" s="102">
        <v>67.481447826745423</v>
      </c>
      <c r="L98" s="102">
        <v>175.6165218716659</v>
      </c>
    </row>
    <row r="99" spans="2:12" ht="15.75">
      <c r="B99" s="236"/>
      <c r="C99" s="121" t="s">
        <v>1</v>
      </c>
      <c r="D99" s="51">
        <v>125.50506145577086</v>
      </c>
      <c r="E99" s="14">
        <v>112.29188956571036</v>
      </c>
      <c r="F99" s="14">
        <v>123.40219560878245</v>
      </c>
      <c r="G99" s="14">
        <v>83.003539983661611</v>
      </c>
      <c r="H99" s="102">
        <v>146.64258286176232</v>
      </c>
      <c r="I99" s="102">
        <v>143.52247885182021</v>
      </c>
      <c r="J99" s="102">
        <v>21.176449379867325</v>
      </c>
      <c r="K99" s="102">
        <v>81.402316489458912</v>
      </c>
      <c r="L99" s="102">
        <v>177.09024960039343</v>
      </c>
    </row>
    <row r="100" spans="2:12" ht="15.75">
      <c r="B100" s="236"/>
      <c r="C100" s="121" t="s">
        <v>2</v>
      </c>
      <c r="D100" s="51">
        <v>123.6394392207731</v>
      </c>
      <c r="E100" s="14">
        <v>110.73905629149523</v>
      </c>
      <c r="F100" s="14">
        <v>124.8904106821809</v>
      </c>
      <c r="G100" s="14">
        <v>84.079624862081644</v>
      </c>
      <c r="H100" s="102">
        <v>141.41249269148312</v>
      </c>
      <c r="I100" s="102">
        <v>141.98973697643805</v>
      </c>
      <c r="J100" s="102">
        <v>21.447611860363214</v>
      </c>
      <c r="K100" s="102">
        <v>83.726051696017208</v>
      </c>
      <c r="L100" s="102">
        <v>179.22227407061752</v>
      </c>
    </row>
    <row r="101" spans="2:12" ht="15.75">
      <c r="B101" s="236"/>
      <c r="C101" s="121" t="s">
        <v>3</v>
      </c>
      <c r="D101" s="51">
        <v>122.28319884020638</v>
      </c>
      <c r="E101" s="14">
        <v>110.4456852113954</v>
      </c>
      <c r="F101" s="14">
        <v>125.27760891590678</v>
      </c>
      <c r="G101" s="14">
        <v>78.84549060182789</v>
      </c>
      <c r="H101" s="102">
        <v>135.14388154218662</v>
      </c>
      <c r="I101" s="102">
        <v>132.728083228168</v>
      </c>
      <c r="J101" s="102">
        <v>21.519907181240843</v>
      </c>
      <c r="K101" s="102">
        <v>83.71850081542776</v>
      </c>
      <c r="L101" s="102">
        <v>177.88584749818594</v>
      </c>
    </row>
    <row r="102" spans="2:12" ht="15.75">
      <c r="B102" s="236"/>
      <c r="C102" s="121" t="s">
        <v>4</v>
      </c>
      <c r="D102" s="51">
        <v>120.15587101763161</v>
      </c>
      <c r="E102" s="14">
        <v>108.30422367324761</v>
      </c>
      <c r="F102" s="14">
        <v>124.30283290105959</v>
      </c>
      <c r="G102" s="14">
        <v>78.517151075430377</v>
      </c>
      <c r="H102" s="102">
        <v>134.46766123054115</v>
      </c>
      <c r="I102" s="102">
        <v>132.99612461623636</v>
      </c>
      <c r="J102" s="102">
        <v>21.365433116694156</v>
      </c>
      <c r="K102" s="102">
        <v>80.713995884415866</v>
      </c>
      <c r="L102" s="102">
        <v>176.76423662248402</v>
      </c>
    </row>
    <row r="103" spans="2:12" ht="15.75">
      <c r="B103" s="236"/>
      <c r="C103" s="121" t="s">
        <v>5</v>
      </c>
      <c r="D103" s="51">
        <v>118.91950894644505</v>
      </c>
      <c r="E103" s="14">
        <v>103.53650461270989</v>
      </c>
      <c r="F103" s="14">
        <v>123.06321907719256</v>
      </c>
      <c r="G103" s="14">
        <v>77.61086356885211</v>
      </c>
      <c r="H103" s="102">
        <v>127.90190375462716</v>
      </c>
      <c r="I103" s="102">
        <v>133.62662924615367</v>
      </c>
      <c r="J103" s="102">
        <v>21.157125018010667</v>
      </c>
      <c r="K103" s="102">
        <v>81.820251788521176</v>
      </c>
      <c r="L103" s="102">
        <v>176.60167984795535</v>
      </c>
    </row>
    <row r="104" spans="2:12" ht="15.75">
      <c r="B104" s="236"/>
      <c r="C104" s="121" t="s">
        <v>6</v>
      </c>
      <c r="D104" s="51">
        <v>117.64421752240617</v>
      </c>
      <c r="E104" s="14">
        <v>102.48902948565006</v>
      </c>
      <c r="F104" s="14">
        <v>122.24562027919484</v>
      </c>
      <c r="G104" s="14">
        <v>76.096363485062824</v>
      </c>
      <c r="H104" s="102">
        <v>129.38436162624822</v>
      </c>
      <c r="I104" s="102">
        <v>132.25725725725727</v>
      </c>
      <c r="J104" s="102">
        <v>21.011805389935613</v>
      </c>
      <c r="K104" s="102">
        <v>82.781555382157336</v>
      </c>
      <c r="L104" s="102">
        <v>182.00802451584366</v>
      </c>
    </row>
    <row r="105" spans="2:12" ht="15.75">
      <c r="B105" s="236"/>
      <c r="C105" s="121" t="s">
        <v>7</v>
      </c>
      <c r="D105" s="51">
        <v>117.09662930559139</v>
      </c>
      <c r="E105" s="14">
        <v>104.60891968088623</v>
      </c>
      <c r="F105" s="14">
        <v>122.87977262337766</v>
      </c>
      <c r="G105" s="14">
        <v>74.939561565253015</v>
      </c>
      <c r="H105" s="102">
        <v>128.84444641747314</v>
      </c>
      <c r="I105" s="102">
        <v>126.43843154142445</v>
      </c>
      <c r="J105" s="102">
        <v>21.102395209580845</v>
      </c>
      <c r="K105" s="102">
        <v>85.397453293775854</v>
      </c>
      <c r="L105" s="102">
        <v>183.43362944566496</v>
      </c>
    </row>
    <row r="106" spans="2:12" ht="15.75">
      <c r="B106" s="236"/>
      <c r="C106" s="121" t="s">
        <v>8</v>
      </c>
      <c r="D106" s="51">
        <v>116.31519296979175</v>
      </c>
      <c r="E106" s="14">
        <v>105.3748571632733</v>
      </c>
      <c r="F106" s="14">
        <v>122.74071868175503</v>
      </c>
      <c r="G106" s="14">
        <v>73.390850722311399</v>
      </c>
      <c r="H106" s="102">
        <v>128.616059558628</v>
      </c>
      <c r="I106" s="102">
        <v>121.916757498688</v>
      </c>
      <c r="J106" s="102">
        <v>21.073119977037898</v>
      </c>
      <c r="K106" s="102">
        <v>85.428889144522429</v>
      </c>
      <c r="L106" s="102">
        <v>182.99663299663294</v>
      </c>
    </row>
    <row r="107" spans="2:12" ht="15.75">
      <c r="B107" s="236"/>
      <c r="C107" s="121" t="s">
        <v>9</v>
      </c>
      <c r="D107" s="51">
        <v>115.98581837888113</v>
      </c>
      <c r="E107" s="14">
        <v>104.4669131345161</v>
      </c>
      <c r="F107" s="14">
        <v>123.08526946584644</v>
      </c>
      <c r="G107" s="14">
        <v>73.226297245355539</v>
      </c>
      <c r="H107" s="102">
        <v>133.09868843437584</v>
      </c>
      <c r="I107" s="102">
        <v>125.49494517758663</v>
      </c>
      <c r="J107" s="102">
        <v>21.11149717243363</v>
      </c>
      <c r="K107" s="102">
        <v>85.647614214759145</v>
      </c>
      <c r="L107" s="102">
        <v>183.07513863069417</v>
      </c>
    </row>
    <row r="108" spans="2:12" ht="15.75">
      <c r="B108" s="237"/>
      <c r="C108" s="121" t="s">
        <v>10</v>
      </c>
      <c r="D108" s="51">
        <v>117.11857573924307</v>
      </c>
      <c r="E108" s="14">
        <v>104.71083834103558</v>
      </c>
      <c r="F108" s="14">
        <v>122.24562027919484</v>
      </c>
      <c r="G108" s="14">
        <v>75.589997933457312</v>
      </c>
      <c r="H108" s="102">
        <v>130.0569098404732</v>
      </c>
      <c r="I108" s="102">
        <v>126.4202846549456</v>
      </c>
      <c r="J108" s="102">
        <v>20.985779619837079</v>
      </c>
      <c r="K108" s="102">
        <v>83.172804109548139</v>
      </c>
      <c r="L108" s="102">
        <v>181.54345496943338</v>
      </c>
    </row>
    <row r="109" spans="2:12" ht="15.75">
      <c r="B109" s="235">
        <v>2010</v>
      </c>
      <c r="C109" s="121" t="s">
        <v>37</v>
      </c>
      <c r="D109" s="51">
        <v>115.09308763165788</v>
      </c>
      <c r="E109" s="14">
        <v>103.10204815488366</v>
      </c>
      <c r="F109" s="14">
        <v>118.33572590678536</v>
      </c>
      <c r="G109" s="14">
        <v>75.223131657960764</v>
      </c>
      <c r="H109" s="102">
        <v>124.36155626017651</v>
      </c>
      <c r="I109" s="102">
        <v>123.13534986399196</v>
      </c>
      <c r="J109" s="102">
        <v>20.324467103441915</v>
      </c>
      <c r="K109" s="102">
        <v>80.477831480237271</v>
      </c>
      <c r="L109" s="102">
        <v>176.46374148097098</v>
      </c>
    </row>
    <row r="110" spans="2:12" ht="15.75">
      <c r="B110" s="236"/>
      <c r="C110" s="121" t="s">
        <v>0</v>
      </c>
      <c r="D110" s="51">
        <v>116.26705944999233</v>
      </c>
      <c r="E110" s="14">
        <v>104.63317266049734</v>
      </c>
      <c r="F110" s="14">
        <v>118.71063748079879</v>
      </c>
      <c r="G110" s="14">
        <v>77.390825998645894</v>
      </c>
      <c r="H110" s="102">
        <v>128.66167213405444</v>
      </c>
      <c r="I110" s="102">
        <v>121.93152454780363</v>
      </c>
      <c r="J110" s="102">
        <v>20.386546649389121</v>
      </c>
      <c r="K110" s="102">
        <v>82.213365806856359</v>
      </c>
      <c r="L110" s="102">
        <v>176.77237231708628</v>
      </c>
    </row>
    <row r="111" spans="2:12" ht="15.75">
      <c r="B111" s="236"/>
      <c r="C111" s="121" t="s">
        <v>1</v>
      </c>
      <c r="D111" s="51">
        <v>116.61189442781883</v>
      </c>
      <c r="E111" s="14">
        <v>103.98254290230365</v>
      </c>
      <c r="F111" s="14">
        <v>117.80134141229372</v>
      </c>
      <c r="G111" s="14">
        <v>77.531900462079761</v>
      </c>
      <c r="H111" s="102">
        <v>126.80662355819643</v>
      </c>
      <c r="I111" s="102">
        <v>118.27830650530687</v>
      </c>
      <c r="J111" s="102">
        <v>20.225550964187335</v>
      </c>
      <c r="K111" s="102">
        <v>84.177793898725199</v>
      </c>
      <c r="L111" s="102">
        <v>173.99353689106337</v>
      </c>
    </row>
    <row r="112" spans="2:12" ht="15.75">
      <c r="B112" s="236"/>
      <c r="C112" s="121" t="s">
        <v>2</v>
      </c>
      <c r="D112" s="51">
        <v>114.38712970445172</v>
      </c>
      <c r="E112" s="14">
        <v>101.93551851888081</v>
      </c>
      <c r="F112" s="14">
        <v>116.18089224640131</v>
      </c>
      <c r="G112" s="14">
        <v>77.845407338043742</v>
      </c>
      <c r="H112" s="102">
        <v>121.67141779156535</v>
      </c>
      <c r="I112" s="102">
        <v>116.35266857101971</v>
      </c>
      <c r="J112" s="102">
        <v>19.954362203297705</v>
      </c>
      <c r="K112" s="102">
        <v>80.981563872168422</v>
      </c>
      <c r="L112" s="102">
        <v>171.61453678879951</v>
      </c>
    </row>
    <row r="113" spans="2:12" ht="15.75">
      <c r="B113" s="236"/>
      <c r="C113" s="121" t="s">
        <v>3</v>
      </c>
      <c r="D113" s="51">
        <v>115.49770107775356</v>
      </c>
      <c r="E113" s="14">
        <v>102.68361205408776</v>
      </c>
      <c r="F113" s="14">
        <v>115.47132104368616</v>
      </c>
      <c r="G113" s="14">
        <v>82.602411815184482</v>
      </c>
      <c r="H113" s="102">
        <v>126.54124520404604</v>
      </c>
      <c r="I113" s="102">
        <v>120.40850036168118</v>
      </c>
      <c r="J113" s="102">
        <v>19.834864244225319</v>
      </c>
      <c r="K113" s="102">
        <v>79.048957202364491</v>
      </c>
      <c r="L113" s="102">
        <v>170.54766133806987</v>
      </c>
    </row>
    <row r="114" spans="2:12" ht="15.75">
      <c r="B114" s="236"/>
      <c r="C114" s="121" t="s">
        <v>4</v>
      </c>
      <c r="D114" s="51">
        <v>112.34431066103296</v>
      </c>
      <c r="E114" s="14">
        <v>99.941346672402148</v>
      </c>
      <c r="F114" s="14">
        <v>111.74583378520046</v>
      </c>
      <c r="G114" s="14">
        <v>81.342287849137151</v>
      </c>
      <c r="H114" s="102">
        <v>124.4042006000857</v>
      </c>
      <c r="I114" s="102">
        <v>119.19663497863031</v>
      </c>
      <c r="J114" s="102">
        <v>19.201974630574085</v>
      </c>
      <c r="K114" s="102">
        <v>74.242545420615556</v>
      </c>
      <c r="L114" s="102">
        <v>164.68284595374897</v>
      </c>
    </row>
    <row r="115" spans="2:12" ht="15.75">
      <c r="B115" s="236"/>
      <c r="C115" s="121" t="s">
        <v>5</v>
      </c>
      <c r="D115" s="51">
        <v>111.12028765439044</v>
      </c>
      <c r="E115" s="14">
        <v>98.747341407875993</v>
      </c>
      <c r="F115" s="14">
        <v>112.05571565802114</v>
      </c>
      <c r="G115" s="14">
        <v>76.532619157216374</v>
      </c>
      <c r="H115" s="102">
        <v>119.42844210353054</v>
      </c>
      <c r="I115" s="102">
        <v>115.66323069179087</v>
      </c>
      <c r="J115" s="102">
        <v>19.248121122083372</v>
      </c>
      <c r="K115" s="102">
        <v>74.786841221886561</v>
      </c>
      <c r="L115" s="102">
        <v>164.83834048640915</v>
      </c>
    </row>
    <row r="116" spans="2:12" ht="15.75">
      <c r="B116" s="236"/>
      <c r="C116" s="121" t="s">
        <v>6</v>
      </c>
      <c r="D116" s="51">
        <v>110.17243835653987</v>
      </c>
      <c r="E116" s="14">
        <v>99.669978877810777</v>
      </c>
      <c r="F116" s="14">
        <v>112.4286233860702</v>
      </c>
      <c r="G116" s="14">
        <v>78.507039835164832</v>
      </c>
      <c r="H116" s="102">
        <v>120.04094631483164</v>
      </c>
      <c r="I116" s="102">
        <v>117.88257468033973</v>
      </c>
      <c r="J116" s="102">
        <v>19.31225339763262</v>
      </c>
      <c r="K116" s="102">
        <v>74.110665362686206</v>
      </c>
      <c r="L116" s="102">
        <v>165.2568019161539</v>
      </c>
    </row>
    <row r="117" spans="2:12" ht="15.75">
      <c r="B117" s="236"/>
      <c r="C117" s="121" t="s">
        <v>7</v>
      </c>
      <c r="D117" s="51">
        <v>110.29472537432099</v>
      </c>
      <c r="E117" s="14">
        <v>101.88991743899945</v>
      </c>
      <c r="F117" s="14">
        <v>114.08418216710953</v>
      </c>
      <c r="G117" s="14">
        <v>74.390888753304864</v>
      </c>
      <c r="H117" s="102">
        <v>116.91709635836285</v>
      </c>
      <c r="I117" s="102">
        <v>118.60080226654327</v>
      </c>
      <c r="J117" s="102">
        <v>19.574853359402777</v>
      </c>
      <c r="K117" s="102">
        <v>74.483805397309382</v>
      </c>
      <c r="L117" s="102">
        <v>168.25396825396822</v>
      </c>
    </row>
    <row r="118" spans="2:12" ht="15.75">
      <c r="B118" s="236"/>
      <c r="C118" s="121" t="s">
        <v>8</v>
      </c>
      <c r="D118" s="51">
        <v>109.23892908255151</v>
      </c>
      <c r="E118" s="14">
        <v>102.10759937190707</v>
      </c>
      <c r="F118" s="14">
        <v>115.90644919385078</v>
      </c>
      <c r="G118" s="14">
        <v>74.360642406993293</v>
      </c>
      <c r="H118" s="102">
        <v>117.25719133807368</v>
      </c>
      <c r="I118" s="102">
        <v>121.99696450315383</v>
      </c>
      <c r="J118" s="102">
        <v>19.837543907052151</v>
      </c>
      <c r="K118" s="102">
        <v>74.893940310749869</v>
      </c>
      <c r="L118" s="102">
        <v>170.90434447262638</v>
      </c>
    </row>
    <row r="119" spans="2:12" ht="15.75">
      <c r="B119" s="236"/>
      <c r="C119" s="121" t="s">
        <v>9</v>
      </c>
      <c r="D119" s="51">
        <v>111.88216631261587</v>
      </c>
      <c r="E119" s="14">
        <v>105.16097941100742</v>
      </c>
      <c r="F119" s="14">
        <v>117.13844521495291</v>
      </c>
      <c r="G119" s="14">
        <v>78.753821642337343</v>
      </c>
      <c r="H119" s="102">
        <v>123.08524173027988</v>
      </c>
      <c r="I119" s="102">
        <v>125.39222141158189</v>
      </c>
      <c r="J119" s="102">
        <v>20.033312110600761</v>
      </c>
      <c r="K119" s="102">
        <v>76.017824728056908</v>
      </c>
      <c r="L119" s="102">
        <v>173.29483072387913</v>
      </c>
    </row>
    <row r="120" spans="2:12" ht="15.75">
      <c r="B120" s="237"/>
      <c r="C120" s="121" t="s">
        <v>10</v>
      </c>
      <c r="D120" s="51">
        <v>114.5671065897708</v>
      </c>
      <c r="E120" s="14">
        <v>107.6253909892495</v>
      </c>
      <c r="F120" s="14">
        <v>116.24642749699159</v>
      </c>
      <c r="G120" s="14">
        <v>77.825531914893602</v>
      </c>
      <c r="H120" s="102">
        <v>127.16219768664563</v>
      </c>
      <c r="I120" s="102">
        <v>121.14127226988029</v>
      </c>
      <c r="J120" s="102">
        <v>19.826829597623551</v>
      </c>
      <c r="K120" s="102">
        <v>75.997598531829695</v>
      </c>
      <c r="L120" s="102">
        <v>172.446719348659</v>
      </c>
    </row>
    <row r="121" spans="2:12" ht="15.75">
      <c r="B121" s="235">
        <v>2011</v>
      </c>
      <c r="C121" s="121" t="s">
        <v>37</v>
      </c>
      <c r="D121" s="51">
        <v>112.78661382838013</v>
      </c>
      <c r="E121" s="14">
        <v>107.39991395413814</v>
      </c>
      <c r="F121" s="14">
        <v>113.92651150791457</v>
      </c>
      <c r="G121" s="14">
        <v>73.618323068872499</v>
      </c>
      <c r="H121" s="102">
        <v>127.71055179090027</v>
      </c>
      <c r="I121" s="102">
        <v>115.57407073308077</v>
      </c>
      <c r="J121" s="102">
        <v>19.406691924754401</v>
      </c>
      <c r="K121" s="102">
        <v>74.361490500794389</v>
      </c>
      <c r="L121" s="102">
        <v>168.37198427659169</v>
      </c>
    </row>
    <row r="122" spans="2:12" ht="15.75">
      <c r="B122" s="236"/>
      <c r="C122" s="121" t="s">
        <v>0</v>
      </c>
      <c r="D122" s="51">
        <v>113.81869971558017</v>
      </c>
      <c r="E122" s="14">
        <v>110.3602729582111</v>
      </c>
      <c r="F122" s="14">
        <v>117.30513812993321</v>
      </c>
      <c r="G122" s="14">
        <v>75.52444664684505</v>
      </c>
      <c r="H122" s="102">
        <v>132.12919967222069</v>
      </c>
      <c r="I122" s="102">
        <v>116.08241082410825</v>
      </c>
      <c r="J122" s="102">
        <v>19.911969443565525</v>
      </c>
      <c r="K122" s="102">
        <v>77.296445869242419</v>
      </c>
      <c r="L122" s="102">
        <v>173.40436739055184</v>
      </c>
    </row>
    <row r="123" spans="2:12" ht="15.75">
      <c r="B123" s="236"/>
      <c r="C123" s="121" t="s">
        <v>1</v>
      </c>
      <c r="D123" s="51">
        <v>117.01103641358263</v>
      </c>
      <c r="E123" s="14">
        <v>112.54327869636234</v>
      </c>
      <c r="F123" s="14">
        <v>120.80524454344727</v>
      </c>
      <c r="G123" s="14">
        <v>76.090031619237791</v>
      </c>
      <c r="H123" s="102">
        <v>132.37024537079265</v>
      </c>
      <c r="I123" s="102">
        <v>117.43270117432702</v>
      </c>
      <c r="J123" s="102">
        <v>20.469911710037177</v>
      </c>
      <c r="K123" s="102">
        <v>80.243045050496335</v>
      </c>
      <c r="L123" s="102">
        <v>179.21391131227347</v>
      </c>
    </row>
    <row r="124" spans="2:12" ht="15.75">
      <c r="B124" s="236"/>
      <c r="C124" s="121" t="s">
        <v>2</v>
      </c>
      <c r="D124" s="51">
        <v>118.37410429027213</v>
      </c>
      <c r="E124" s="14">
        <v>113.10120339468132</v>
      </c>
      <c r="F124" s="14">
        <v>125.59828538924103</v>
      </c>
      <c r="G124" s="14">
        <v>75.004101049868751</v>
      </c>
      <c r="H124" s="102">
        <v>134.51751946607342</v>
      </c>
      <c r="I124" s="102">
        <v>118.11177597872425</v>
      </c>
      <c r="J124" s="102">
        <v>21.252050366653805</v>
      </c>
      <c r="K124" s="102">
        <v>83.998793499981176</v>
      </c>
      <c r="L124" s="102">
        <v>186.45241678398628</v>
      </c>
    </row>
    <row r="125" spans="2:12" ht="15.75">
      <c r="B125" s="236"/>
      <c r="C125" s="121" t="s">
        <v>3</v>
      </c>
      <c r="D125" s="51">
        <v>118.51197472652086</v>
      </c>
      <c r="E125" s="14">
        <v>112.80262229213689</v>
      </c>
      <c r="F125" s="14">
        <v>123.7133309320847</v>
      </c>
      <c r="G125" s="14">
        <v>76.847766712887079</v>
      </c>
      <c r="H125" s="102">
        <v>139.56289671090593</v>
      </c>
      <c r="I125" s="102">
        <v>118.73469479454518</v>
      </c>
      <c r="J125" s="102">
        <v>20.880338436744562</v>
      </c>
      <c r="K125" s="102">
        <v>84.170161320790356</v>
      </c>
      <c r="L125" s="102">
        <v>183.89913015721012</v>
      </c>
    </row>
    <row r="126" spans="2:12" ht="15.75">
      <c r="B126" s="236"/>
      <c r="C126" s="121" t="s">
        <v>4</v>
      </c>
      <c r="D126" s="51">
        <v>120.62429530244809</v>
      </c>
      <c r="E126" s="14">
        <v>110.79032236460706</v>
      </c>
      <c r="F126" s="14">
        <v>123.66136613661367</v>
      </c>
      <c r="G126" s="14">
        <v>76.033092209195956</v>
      </c>
      <c r="H126" s="102">
        <v>142.36976356322964</v>
      </c>
      <c r="I126" s="102">
        <v>118.71669165669877</v>
      </c>
      <c r="J126" s="102">
        <v>20.800476910000949</v>
      </c>
      <c r="K126" s="102">
        <v>82.43238243238244</v>
      </c>
      <c r="L126" s="102">
        <v>183.74077086223664</v>
      </c>
    </row>
    <row r="127" spans="2:12" ht="15.75">
      <c r="B127" s="236"/>
      <c r="C127" s="121" t="s">
        <v>5</v>
      </c>
      <c r="D127" s="51">
        <v>120.7899731055921</v>
      </c>
      <c r="E127" s="14">
        <v>109.72445166839653</v>
      </c>
      <c r="F127" s="14">
        <v>124.52816887223801</v>
      </c>
      <c r="G127" s="14">
        <v>77.647108771333947</v>
      </c>
      <c r="H127" s="102">
        <v>147.77749490835029</v>
      </c>
      <c r="I127" s="102">
        <v>117.86088624250131</v>
      </c>
      <c r="J127" s="102">
        <v>20.937901040924007</v>
      </c>
      <c r="K127" s="102">
        <v>81.76619982970729</v>
      </c>
      <c r="L127" s="102">
        <v>184.99751135943995</v>
      </c>
    </row>
    <row r="128" spans="2:12" ht="15.75">
      <c r="B128" s="236"/>
      <c r="C128" s="121" t="s">
        <v>6</v>
      </c>
      <c r="D128" s="51">
        <v>123.90066094697771</v>
      </c>
      <c r="E128" s="14">
        <v>113.48238005208286</v>
      </c>
      <c r="F128" s="14">
        <v>125.22432197038749</v>
      </c>
      <c r="G128" s="14">
        <v>77.116714454376776</v>
      </c>
      <c r="H128" s="102">
        <v>152.98070841239721</v>
      </c>
      <c r="I128" s="102">
        <v>123.56069904728507</v>
      </c>
      <c r="J128" s="102">
        <v>21.052977442171674</v>
      </c>
      <c r="K128" s="102">
        <v>83.094630682242013</v>
      </c>
      <c r="L128" s="102">
        <v>186.01895352028538</v>
      </c>
    </row>
    <row r="129" spans="2:12" ht="15.75">
      <c r="B129" s="236"/>
      <c r="C129" s="121" t="s">
        <v>7</v>
      </c>
      <c r="D129" s="51">
        <v>125.24836035537888</v>
      </c>
      <c r="E129" s="14">
        <v>114.86071851588324</v>
      </c>
      <c r="F129" s="14">
        <v>124.07084085892033</v>
      </c>
      <c r="G129" s="14">
        <v>80.778234176935641</v>
      </c>
      <c r="H129" s="102">
        <v>161.85311175552087</v>
      </c>
      <c r="I129" s="102">
        <v>135.22676389688479</v>
      </c>
      <c r="J129" s="102">
        <v>20.866491402586334</v>
      </c>
      <c r="K129" s="102">
        <v>82.798168547176275</v>
      </c>
      <c r="L129" s="102">
        <v>184.37585009521064</v>
      </c>
    </row>
    <row r="130" spans="2:12" ht="15.75">
      <c r="B130" s="236"/>
      <c r="C130" s="121" t="s">
        <v>8</v>
      </c>
      <c r="D130" s="51">
        <v>126.76688817979252</v>
      </c>
      <c r="E130" s="14">
        <v>115.02343472933036</v>
      </c>
      <c r="F130" s="14">
        <v>124.20544037287047</v>
      </c>
      <c r="G130" s="14">
        <v>77.855348857009048</v>
      </c>
      <c r="H130" s="102">
        <v>152.67490794318778</v>
      </c>
      <c r="I130" s="102">
        <v>126.97611839892367</v>
      </c>
      <c r="J130" s="102">
        <v>20.892221958738446</v>
      </c>
      <c r="K130" s="102">
        <v>84.688485954308746</v>
      </c>
      <c r="L130" s="102">
        <v>184.65064102564099</v>
      </c>
    </row>
    <row r="131" spans="2:12" ht="15.75">
      <c r="B131" s="236"/>
      <c r="C131" s="121" t="s">
        <v>9</v>
      </c>
      <c r="D131" s="51">
        <v>126.63220256101653</v>
      </c>
      <c r="E131" s="14">
        <v>114.8185575560515</v>
      </c>
      <c r="F131" s="14">
        <v>124.27284970552172</v>
      </c>
      <c r="G131" s="14">
        <v>82.256903840964284</v>
      </c>
      <c r="H131" s="102">
        <v>161.70882549587697</v>
      </c>
      <c r="I131" s="102">
        <v>133.09660521809207</v>
      </c>
      <c r="J131" s="102">
        <v>20.890240432493961</v>
      </c>
      <c r="K131" s="102">
        <v>85.798019008888275</v>
      </c>
      <c r="L131" s="102">
        <v>185.05099172890067</v>
      </c>
    </row>
    <row r="132" spans="2:12" ht="15.75">
      <c r="B132" s="237"/>
      <c r="C132" s="121" t="s">
        <v>10</v>
      </c>
      <c r="D132" s="51">
        <v>128.56463337109852</v>
      </c>
      <c r="E132" s="14">
        <v>116.67031337154303</v>
      </c>
      <c r="F132" s="14">
        <v>123.38003153126186</v>
      </c>
      <c r="G132" s="14">
        <v>84.616452299435537</v>
      </c>
      <c r="H132" s="102">
        <v>166.32378223495701</v>
      </c>
      <c r="I132" s="102">
        <v>135.82888387722716</v>
      </c>
      <c r="J132" s="102">
        <v>20.742689645430151</v>
      </c>
      <c r="K132" s="102">
        <v>85.70098706734062</v>
      </c>
      <c r="L132" s="102">
        <v>183.72319221876739</v>
      </c>
    </row>
    <row r="133" spans="2:12" ht="15.75">
      <c r="B133" s="235">
        <v>2012</v>
      </c>
      <c r="C133" s="121" t="s">
        <v>37</v>
      </c>
      <c r="D133" s="51">
        <v>128.33407160585583</v>
      </c>
      <c r="E133" s="14">
        <v>116.57607999898616</v>
      </c>
      <c r="F133" s="14">
        <v>123.4761334132215</v>
      </c>
      <c r="G133" s="14">
        <v>83.488541951976629</v>
      </c>
      <c r="H133" s="102">
        <v>155.78904991948471</v>
      </c>
      <c r="I133" s="102">
        <v>128.20279571848755</v>
      </c>
      <c r="J133" s="102">
        <v>20.753439178366158</v>
      </c>
      <c r="K133" s="102">
        <v>86.016648134420578</v>
      </c>
      <c r="L133" s="102">
        <v>183.86391561747007</v>
      </c>
    </row>
    <row r="134" spans="2:12" ht="15.75">
      <c r="B134" s="236"/>
      <c r="C134" s="121" t="s">
        <v>0</v>
      </c>
      <c r="D134" s="51">
        <v>126.38549774402021</v>
      </c>
      <c r="E134" s="14">
        <v>114.64121694166451</v>
      </c>
      <c r="F134" s="14">
        <v>123.87693355774627</v>
      </c>
      <c r="G134" s="14">
        <v>81.829977628635348</v>
      </c>
      <c r="H134" s="102">
        <v>153.35253090985944</v>
      </c>
      <c r="I134" s="102">
        <v>122.62750011601467</v>
      </c>
      <c r="J134" s="102">
        <v>20.818171077504729</v>
      </c>
      <c r="K134" s="102">
        <v>86.808964947553818</v>
      </c>
      <c r="L134" s="102">
        <v>184.38470155224832</v>
      </c>
    </row>
    <row r="135" spans="2:12" ht="15.75">
      <c r="B135" s="236"/>
      <c r="C135" s="121" t="s">
        <v>1</v>
      </c>
      <c r="D135" s="51">
        <v>127.11995254756225</v>
      </c>
      <c r="E135" s="14">
        <v>114.63468225438072</v>
      </c>
      <c r="F135" s="14">
        <v>124.14558232931729</v>
      </c>
      <c r="G135" s="14">
        <v>82.572576640028885</v>
      </c>
      <c r="H135" s="102">
        <v>155.97323731728287</v>
      </c>
      <c r="I135" s="102">
        <v>124.49721147447337</v>
      </c>
      <c r="J135" s="102">
        <v>20.863526570048311</v>
      </c>
      <c r="K135" s="102">
        <v>87.304946196107963</v>
      </c>
      <c r="L135" s="102">
        <v>184.78389864485604</v>
      </c>
    </row>
    <row r="136" spans="2:12" ht="15.75">
      <c r="B136" s="236"/>
      <c r="C136" s="121" t="s">
        <v>2</v>
      </c>
      <c r="D136" s="51">
        <v>128.57450083544506</v>
      </c>
      <c r="E136" s="14">
        <v>115.45494025762008</v>
      </c>
      <c r="F136" s="14">
        <v>126.67916564216048</v>
      </c>
      <c r="G136" s="14">
        <v>84.93869589448262</v>
      </c>
      <c r="H136" s="102">
        <v>157.03657612812464</v>
      </c>
      <c r="I136" s="102">
        <v>127.45151235628546</v>
      </c>
      <c r="J136" s="102">
        <v>21.289024743862367</v>
      </c>
      <c r="K136" s="102">
        <v>89.586148105256385</v>
      </c>
      <c r="L136" s="102">
        <v>188.58555108186846</v>
      </c>
    </row>
    <row r="137" spans="2:12" ht="15.75">
      <c r="B137" s="236"/>
      <c r="C137" s="121" t="s">
        <v>3</v>
      </c>
      <c r="D137" s="51">
        <v>130.81771961700187</v>
      </c>
      <c r="E137" s="14">
        <v>116.83435716899741</v>
      </c>
      <c r="F137" s="14">
        <v>126.75708369213108</v>
      </c>
      <c r="G137" s="14">
        <v>90.494804552201884</v>
      </c>
      <c r="H137" s="102">
        <v>164.34597961494904</v>
      </c>
      <c r="I137" s="102">
        <v>140.65202927478379</v>
      </c>
      <c r="J137" s="102">
        <v>21.291082648622528</v>
      </c>
      <c r="K137" s="102">
        <v>92.89884079726464</v>
      </c>
      <c r="L137" s="102">
        <v>188.80804902828302</v>
      </c>
    </row>
    <row r="138" spans="2:12" ht="15.75">
      <c r="B138" s="236"/>
      <c r="C138" s="121" t="s">
        <v>4</v>
      </c>
      <c r="D138" s="51">
        <v>132.36969172762653</v>
      </c>
      <c r="E138" s="14">
        <v>117.771670894284</v>
      </c>
      <c r="F138" s="14">
        <v>125.26999371872026</v>
      </c>
      <c r="G138" s="14">
        <v>88.33558732612056</v>
      </c>
      <c r="H138" s="102">
        <v>160.29769137302549</v>
      </c>
      <c r="I138" s="102">
        <v>140.56785690537936</v>
      </c>
      <c r="J138" s="102">
        <v>21.035886538369709</v>
      </c>
      <c r="K138" s="102">
        <v>94.266734365744284</v>
      </c>
      <c r="L138" s="102">
        <v>186.59735380330042</v>
      </c>
    </row>
    <row r="139" spans="2:12" ht="15.75">
      <c r="B139" s="236"/>
      <c r="C139" s="121" t="s">
        <v>5</v>
      </c>
      <c r="D139" s="51">
        <v>131.17406074065551</v>
      </c>
      <c r="E139" s="14">
        <v>115.74532438313835</v>
      </c>
      <c r="F139" s="14">
        <v>124.20544037287047</v>
      </c>
      <c r="G139" s="14">
        <v>89.828094302554021</v>
      </c>
      <c r="H139" s="102">
        <v>158.18345323741008</v>
      </c>
      <c r="I139" s="102">
        <v>136.70372022943462</v>
      </c>
      <c r="J139" s="102">
        <v>20.857599431818187</v>
      </c>
      <c r="K139" s="102">
        <v>91.143020782196061</v>
      </c>
      <c r="L139" s="102">
        <v>185.02424767960943</v>
      </c>
    </row>
    <row r="140" spans="2:12" ht="15.75">
      <c r="B140" s="236"/>
      <c r="C140" s="121" t="s">
        <v>6</v>
      </c>
      <c r="D140" s="51">
        <v>130.80304141566126</v>
      </c>
      <c r="E140" s="14">
        <v>115.40324057183871</v>
      </c>
      <c r="F140" s="14">
        <v>124.10072664498777</v>
      </c>
      <c r="G140" s="14">
        <v>87.818111975415349</v>
      </c>
      <c r="H140" s="102">
        <v>159.66277918362854</v>
      </c>
      <c r="I140" s="102">
        <v>137.03602867773847</v>
      </c>
      <c r="J140" s="102">
        <v>20.831954033859837</v>
      </c>
      <c r="K140" s="102">
        <v>91.583629308076823</v>
      </c>
      <c r="L140" s="102">
        <v>184.86394557823127</v>
      </c>
    </row>
    <row r="141" spans="2:12" ht="15.75">
      <c r="B141" s="236"/>
      <c r="C141" s="121" t="s">
        <v>7</v>
      </c>
      <c r="D141" s="51">
        <v>129.12236999970125</v>
      </c>
      <c r="E141" s="14">
        <v>114.24917575661296</v>
      </c>
      <c r="F141" s="14">
        <v>124.19795496092732</v>
      </c>
      <c r="G141" s="14">
        <v>85.219700852709551</v>
      </c>
      <c r="H141" s="102">
        <v>156.90074602659746</v>
      </c>
      <c r="I141" s="102">
        <v>131.29619278305697</v>
      </c>
      <c r="J141" s="102">
        <v>20.845755252697337</v>
      </c>
      <c r="K141" s="102">
        <v>90.717711921689371</v>
      </c>
      <c r="L141" s="102">
        <v>185.01533471426049</v>
      </c>
    </row>
    <row r="142" spans="2:12" ht="15.75">
      <c r="B142" s="236"/>
      <c r="C142" s="121" t="s">
        <v>8</v>
      </c>
      <c r="D142" s="51">
        <v>128.16440923199431</v>
      </c>
      <c r="E142" s="14">
        <v>112.62287627098029</v>
      </c>
      <c r="F142" s="14">
        <v>124.09325384877863</v>
      </c>
      <c r="G142" s="14">
        <v>85.029522525454453</v>
      </c>
      <c r="H142" s="102">
        <v>157.36011711125565</v>
      </c>
      <c r="I142" s="102">
        <v>133.76868268853539</v>
      </c>
      <c r="J142" s="102">
        <v>20.823091467738127</v>
      </c>
      <c r="K142" s="102">
        <v>90.717711921689371</v>
      </c>
      <c r="L142" s="102">
        <v>184.85504804992695</v>
      </c>
    </row>
    <row r="143" spans="2:12" ht="15.75">
      <c r="B143" s="236"/>
      <c r="C143" s="121" t="s">
        <v>9</v>
      </c>
      <c r="D143" s="51">
        <v>128.28543865562872</v>
      </c>
      <c r="E143" s="14">
        <v>112.51981508505109</v>
      </c>
      <c r="F143" s="14">
        <v>124.40788811751685</v>
      </c>
      <c r="G143" s="14">
        <v>85.001859081613659</v>
      </c>
      <c r="H143" s="102">
        <v>156.56219656920919</v>
      </c>
      <c r="I143" s="102">
        <v>132.11344007399353</v>
      </c>
      <c r="J143" s="102">
        <v>20.867479867361443</v>
      </c>
      <c r="K143" s="102">
        <v>90.942117723895848</v>
      </c>
      <c r="L143" s="102">
        <v>185.32780029595312</v>
      </c>
    </row>
    <row r="144" spans="2:12" ht="15.75">
      <c r="B144" s="237"/>
      <c r="C144" s="121" t="s">
        <v>10</v>
      </c>
      <c r="D144" s="51">
        <v>127.46525273085776</v>
      </c>
      <c r="E144" s="14">
        <v>110.95377757498672</v>
      </c>
      <c r="F144" s="14">
        <v>124.39286935876544</v>
      </c>
      <c r="G144" s="14">
        <v>83.798396334478795</v>
      </c>
      <c r="H144" s="102">
        <v>156.93468151833025</v>
      </c>
      <c r="I144" s="102">
        <v>129.18759701291876</v>
      </c>
      <c r="J144" s="102">
        <v>20.8734126231994</v>
      </c>
      <c r="K144" s="102">
        <v>90.384272106194118</v>
      </c>
      <c r="L144" s="102">
        <v>185.30097618243511</v>
      </c>
    </row>
    <row r="145" spans="2:12" ht="15.75">
      <c r="B145" s="235">
        <v>2013</v>
      </c>
      <c r="C145" s="121" t="s">
        <v>37</v>
      </c>
      <c r="D145" s="51">
        <v>126.71172901646095</v>
      </c>
      <c r="E145" s="14">
        <v>109.6345527788535</v>
      </c>
      <c r="F145" s="14">
        <v>124.34033224729497</v>
      </c>
      <c r="G145" s="14">
        <v>81.472736992159639</v>
      </c>
      <c r="H145" s="102">
        <v>154.66002344665884</v>
      </c>
      <c r="I145" s="102">
        <v>127.66625600888956</v>
      </c>
      <c r="J145" s="102">
        <v>20.847728348319929</v>
      </c>
      <c r="K145" s="102">
        <v>91.351555260330827</v>
      </c>
      <c r="L145" s="102">
        <v>185.22055041152262</v>
      </c>
    </row>
    <row r="146" spans="2:12" ht="15.75">
      <c r="B146" s="236"/>
      <c r="C146" s="121" t="s">
        <v>0</v>
      </c>
      <c r="D146" s="51">
        <v>126.61451617012001</v>
      </c>
      <c r="E146" s="14">
        <v>108.84925238597583</v>
      </c>
      <c r="F146" s="14">
        <v>124.61853218036323</v>
      </c>
      <c r="G146" s="14">
        <v>84.440648229373465</v>
      </c>
      <c r="H146" s="102">
        <v>158.61569570444857</v>
      </c>
      <c r="I146" s="102">
        <v>130.47691348652339</v>
      </c>
      <c r="J146" s="102">
        <v>20.908087711804075</v>
      </c>
      <c r="K146" s="102">
        <v>91.864588487547451</v>
      </c>
      <c r="L146" s="102">
        <v>185.64132308634214</v>
      </c>
    </row>
    <row r="147" spans="2:12" ht="15.75">
      <c r="B147" s="236"/>
      <c r="C147" s="121" t="s">
        <v>1</v>
      </c>
      <c r="D147" s="51">
        <v>128.40015528298224</v>
      </c>
      <c r="E147" s="14">
        <v>109.82160380933517</v>
      </c>
      <c r="F147" s="14">
        <v>124.31782992499649</v>
      </c>
      <c r="G147" s="14">
        <v>86.086137914803487</v>
      </c>
      <c r="H147" s="102">
        <v>158.44251555846708</v>
      </c>
      <c r="I147" s="102">
        <v>132.13078072165661</v>
      </c>
      <c r="J147" s="102">
        <v>20.854637125408328</v>
      </c>
      <c r="K147" s="102">
        <v>93.871136279367661</v>
      </c>
      <c r="L147" s="102">
        <v>185.1937573332047</v>
      </c>
    </row>
    <row r="148" spans="2:12" ht="15.75">
      <c r="B148" s="236"/>
      <c r="C148" s="121" t="s">
        <v>2</v>
      </c>
      <c r="D148" s="51">
        <v>128.71341801281554</v>
      </c>
      <c r="E148" s="14">
        <v>110.33410566188108</v>
      </c>
      <c r="F148" s="14">
        <v>124.83745254825942</v>
      </c>
      <c r="G148" s="14">
        <v>84.66345708730671</v>
      </c>
      <c r="H148" s="102">
        <v>157.976812540823</v>
      </c>
      <c r="I148" s="102">
        <v>133.41916590932041</v>
      </c>
      <c r="J148" s="102">
        <v>20.936905893536125</v>
      </c>
      <c r="K148" s="102">
        <v>92.52153257086853</v>
      </c>
      <c r="L148" s="102">
        <v>185.96491228070172</v>
      </c>
    </row>
    <row r="149" spans="2:12" ht="15.75">
      <c r="B149" s="236"/>
      <c r="C149" s="121" t="s">
        <v>3</v>
      </c>
      <c r="D149" s="51">
        <v>129.93842246201623</v>
      </c>
      <c r="E149" s="14">
        <v>112.10503522265887</v>
      </c>
      <c r="F149" s="14">
        <v>125.5753254930636</v>
      </c>
      <c r="G149" s="14">
        <v>85.875944968774931</v>
      </c>
      <c r="H149" s="102">
        <v>165.20662568306011</v>
      </c>
      <c r="I149" s="102">
        <v>135.64063572725581</v>
      </c>
      <c r="J149" s="102">
        <v>21.0610298336202</v>
      </c>
      <c r="K149" s="102">
        <v>94.230850568878751</v>
      </c>
      <c r="L149" s="102">
        <v>187.06084810701989</v>
      </c>
    </row>
    <row r="150" spans="2:12" ht="15.75">
      <c r="B150" s="236"/>
      <c r="C150" s="121" t="s">
        <v>4</v>
      </c>
      <c r="D150" s="51">
        <v>129.96998799295815</v>
      </c>
      <c r="E150" s="14">
        <v>111.44116880836405</v>
      </c>
      <c r="F150" s="14">
        <v>124.82989076665254</v>
      </c>
      <c r="G150" s="14">
        <v>84.804785310210505</v>
      </c>
      <c r="H150" s="102">
        <v>169.66853735531393</v>
      </c>
      <c r="I150" s="102">
        <v>139.61536429439425</v>
      </c>
      <c r="J150" s="102">
        <v>20.932926249762406</v>
      </c>
      <c r="K150" s="102">
        <v>92.126700574783953</v>
      </c>
      <c r="L150" s="102">
        <v>185.95590846002386</v>
      </c>
    </row>
    <row r="151" spans="2:12" ht="15.75">
      <c r="B151" s="236"/>
      <c r="C151" s="121" t="s">
        <v>5</v>
      </c>
      <c r="D151" s="51">
        <v>131.00505458163664</v>
      </c>
      <c r="E151" s="14">
        <v>110.76407597959729</v>
      </c>
      <c r="F151" s="14">
        <v>124.59592906086256</v>
      </c>
      <c r="G151" s="14">
        <v>83.324980636931059</v>
      </c>
      <c r="H151" s="102">
        <v>168.99673925701643</v>
      </c>
      <c r="I151" s="102">
        <v>140.12341996593028</v>
      </c>
      <c r="J151" s="102">
        <v>20.894203860930613</v>
      </c>
      <c r="K151" s="102">
        <v>92.110703181848265</v>
      </c>
      <c r="L151" s="102">
        <v>185.60543823193026</v>
      </c>
    </row>
    <row r="152" spans="2:12" ht="15.75">
      <c r="B152" s="236"/>
      <c r="C152" s="121" t="s">
        <v>6</v>
      </c>
      <c r="D152" s="51">
        <v>130.22253114365117</v>
      </c>
      <c r="E152" s="14">
        <v>110.23968195968675</v>
      </c>
      <c r="F152" s="14">
        <v>124.03350386197212</v>
      </c>
      <c r="G152" s="14">
        <v>83.158277633792551</v>
      </c>
      <c r="H152" s="102">
        <v>177.60066087382202</v>
      </c>
      <c r="I152" s="102">
        <v>141.00665679486667</v>
      </c>
      <c r="J152" s="102">
        <v>20.796548956661322</v>
      </c>
      <c r="K152" s="102">
        <v>90.713279424099554</v>
      </c>
      <c r="L152" s="102">
        <v>184.7661198505476</v>
      </c>
    </row>
    <row r="153" spans="2:12" ht="15.75">
      <c r="B153" s="236"/>
      <c r="C153" s="121" t="s">
        <v>7</v>
      </c>
      <c r="D153" s="51">
        <v>131.01507826575099</v>
      </c>
      <c r="E153" s="14">
        <v>110.58233442392824</v>
      </c>
      <c r="F153" s="14">
        <v>123.8173916526476</v>
      </c>
      <c r="G153" s="14">
        <v>81.378481801192478</v>
      </c>
      <c r="H153" s="102">
        <v>177.88367246874233</v>
      </c>
      <c r="I153" s="102">
        <v>136.94015831681503</v>
      </c>
      <c r="J153" s="102">
        <v>20.76322115384616</v>
      </c>
      <c r="K153" s="102">
        <v>90.545164882505489</v>
      </c>
      <c r="L153" s="102">
        <v>184.44668555603576</v>
      </c>
    </row>
    <row r="154" spans="2:12" ht="15.75">
      <c r="B154" s="236"/>
      <c r="C154" s="121" t="s">
        <v>8</v>
      </c>
      <c r="D154" s="51">
        <v>129.30294213840659</v>
      </c>
      <c r="E154" s="14">
        <v>110.1254910662522</v>
      </c>
      <c r="F154" s="14">
        <v>123.35049180982023</v>
      </c>
      <c r="G154" s="14">
        <v>79.569284315858155</v>
      </c>
      <c r="H154" s="102">
        <v>172.73836448041899</v>
      </c>
      <c r="I154" s="102">
        <v>135.22676389688479</v>
      </c>
      <c r="J154" s="102">
        <v>20.685222577009771</v>
      </c>
      <c r="K154" s="102">
        <v>90.131967538089356</v>
      </c>
      <c r="L154" s="102">
        <v>183.74956144547571</v>
      </c>
    </row>
    <row r="155" spans="2:12" ht="15.75">
      <c r="B155" s="236"/>
      <c r="C155" s="121" t="s">
        <v>9</v>
      </c>
      <c r="D155" s="51">
        <v>129.28375316312727</v>
      </c>
      <c r="E155" s="14">
        <v>110.44619988275642</v>
      </c>
      <c r="F155" s="14">
        <v>121.79767533490937</v>
      </c>
      <c r="G155" s="14">
        <v>79.448305821025187</v>
      </c>
      <c r="H155" s="102">
        <v>173.3574244415243</v>
      </c>
      <c r="I155" s="102">
        <v>138.23227468596954</v>
      </c>
      <c r="J155" s="102">
        <v>20.421514996986705</v>
      </c>
      <c r="K155" s="102">
        <v>88.643000946947097</v>
      </c>
      <c r="L155" s="102">
        <v>181.43196812949753</v>
      </c>
    </row>
    <row r="156" spans="2:12" ht="15.75">
      <c r="B156" s="237"/>
      <c r="C156" s="121" t="s">
        <v>10</v>
      </c>
      <c r="D156" s="51">
        <v>126.8639563495352</v>
      </c>
      <c r="E156" s="14">
        <v>109.24205069235475</v>
      </c>
      <c r="F156" s="14">
        <v>118.69012651423527</v>
      </c>
      <c r="G156" s="14">
        <v>76.551839604872114</v>
      </c>
      <c r="H156" s="102">
        <v>178.67212509234176</v>
      </c>
      <c r="I156" s="102">
        <v>132.83066289663842</v>
      </c>
      <c r="J156" s="102">
        <v>19.90297293633941</v>
      </c>
      <c r="K156" s="102">
        <v>86.748123228358736</v>
      </c>
      <c r="L156" s="102">
        <v>176.80492258589203</v>
      </c>
    </row>
    <row r="157" spans="2:12" s="97" customFormat="1" ht="15.75">
      <c r="B157" s="235">
        <v>2014</v>
      </c>
      <c r="C157" s="191" t="s">
        <v>37</v>
      </c>
      <c r="D157" s="51">
        <v>125.83888553317604</v>
      </c>
      <c r="E157" s="14">
        <v>108.5555785858747</v>
      </c>
      <c r="F157" s="14">
        <v>115.6527676450231</v>
      </c>
      <c r="G157" s="14">
        <v>75.496388028895765</v>
      </c>
      <c r="H157" s="105">
        <v>186.50237758642848</v>
      </c>
      <c r="I157" s="105">
        <v>139.37787623455571</v>
      </c>
      <c r="J157" s="105">
        <v>19.386194604585668</v>
      </c>
      <c r="K157" s="105">
        <v>85.234750405533632</v>
      </c>
      <c r="L157" s="105">
        <v>172.28427458544536</v>
      </c>
    </row>
    <row r="158" spans="2:12" ht="15.75">
      <c r="B158" s="236"/>
      <c r="C158" s="121" t="s">
        <v>0</v>
      </c>
      <c r="D158" s="51">
        <v>128.57582443818131</v>
      </c>
      <c r="E158" s="14">
        <v>110.77620853958324</v>
      </c>
      <c r="F158" s="14">
        <v>117.79460798323331</v>
      </c>
      <c r="G158" s="14">
        <v>76.590309476946246</v>
      </c>
      <c r="H158" s="102">
        <v>185.88126040732675</v>
      </c>
      <c r="I158" s="102">
        <v>145.2022803763995</v>
      </c>
      <c r="J158" s="102">
        <v>19.753037980359629</v>
      </c>
      <c r="K158" s="102">
        <v>87.605678109394049</v>
      </c>
      <c r="L158" s="102">
        <v>208.9512721469633</v>
      </c>
    </row>
    <row r="159" spans="2:12" ht="15.75">
      <c r="B159" s="236"/>
      <c r="C159" s="122" t="s">
        <v>1</v>
      </c>
      <c r="D159" s="51">
        <v>131.40210002386499</v>
      </c>
      <c r="E159" s="14">
        <v>110.77620853958324</v>
      </c>
      <c r="F159" s="14">
        <v>117.91592760008392</v>
      </c>
      <c r="G159" s="14">
        <v>76.200991625348919</v>
      </c>
      <c r="H159" s="102">
        <v>182.28551689486241</v>
      </c>
      <c r="I159" s="102">
        <v>143.88880948005362</v>
      </c>
      <c r="J159" s="102">
        <v>19.768107162089393</v>
      </c>
      <c r="K159" s="102">
        <v>87.547843035547288</v>
      </c>
      <c r="L159" s="102">
        <v>238.43638771624867</v>
      </c>
    </row>
    <row r="160" spans="2:12" s="94" customFormat="1" ht="15.75">
      <c r="B160" s="236"/>
      <c r="C160" s="123" t="s">
        <v>2</v>
      </c>
      <c r="D160" s="92">
        <v>132.03867015372936</v>
      </c>
      <c r="E160" s="93">
        <v>112.81103011524429</v>
      </c>
      <c r="F160" s="93">
        <v>116.37114838029628</v>
      </c>
      <c r="G160" s="93">
        <v>74.512120594825831</v>
      </c>
      <c r="H160" s="104">
        <v>173.64784013401936</v>
      </c>
      <c r="I160" s="104">
        <v>142.04984511594469</v>
      </c>
      <c r="J160" s="104">
        <v>19.509832144913421</v>
      </c>
      <c r="K160" s="104">
        <v>86.554001554001559</v>
      </c>
      <c r="L160" s="104">
        <v>246.31137903760231</v>
      </c>
    </row>
    <row r="161" spans="2:12" ht="15.75">
      <c r="B161" s="236"/>
      <c r="C161" s="122" t="s">
        <v>3</v>
      </c>
      <c r="D161" s="51">
        <v>130.84534064726313</v>
      </c>
      <c r="E161" s="14">
        <v>111.04891358636364</v>
      </c>
      <c r="F161" s="14">
        <v>116.30547246834848</v>
      </c>
      <c r="G161" s="14">
        <v>75.837618178802444</v>
      </c>
      <c r="H161" s="102">
        <v>171.41211906449325</v>
      </c>
      <c r="I161" s="102">
        <v>138.13743171541338</v>
      </c>
      <c r="J161" s="102">
        <v>19.501195272035066</v>
      </c>
      <c r="K161" s="102">
        <v>86.624674365255274</v>
      </c>
      <c r="L161" s="102">
        <v>255.02877379371398</v>
      </c>
    </row>
    <row r="162" spans="2:12" ht="15.75">
      <c r="B162" s="236"/>
      <c r="C162" s="122" t="s">
        <v>4</v>
      </c>
      <c r="D162" s="51">
        <v>131.13201213514463</v>
      </c>
      <c r="E162" s="14">
        <v>110.29820506741197</v>
      </c>
      <c r="F162" s="14">
        <v>116.4895521263166</v>
      </c>
      <c r="G162" s="14">
        <v>75.947842697562379</v>
      </c>
      <c r="H162" s="102">
        <v>174.37815428983413</v>
      </c>
      <c r="I162" s="102">
        <v>133.95686006133883</v>
      </c>
      <c r="J162" s="102">
        <v>19.529726015250937</v>
      </c>
      <c r="K162" s="102">
        <v>85.659469102765215</v>
      </c>
      <c r="L162" s="102">
        <v>258.23528093413114</v>
      </c>
    </row>
    <row r="163" spans="2:12" ht="15.75">
      <c r="B163" s="236"/>
      <c r="C163" s="122" t="s">
        <v>5</v>
      </c>
      <c r="D163" s="51">
        <v>131.89047487274968</v>
      </c>
      <c r="E163" s="14">
        <v>110.26717327995696</v>
      </c>
      <c r="F163" s="14">
        <v>118.31534427986374</v>
      </c>
      <c r="G163" s="14">
        <v>78.352326278810722</v>
      </c>
      <c r="H163" s="102">
        <v>176.69243881651039</v>
      </c>
      <c r="I163" s="102">
        <v>144.53811389384586</v>
      </c>
      <c r="J163" s="102">
        <v>19.833078204493276</v>
      </c>
      <c r="K163" s="102">
        <v>86.673202461816203</v>
      </c>
      <c r="L163" s="102">
        <v>264.67737118967216</v>
      </c>
    </row>
    <row r="164" spans="2:12" s="97" customFormat="1" ht="15">
      <c r="B164" s="236"/>
      <c r="C164" s="124" t="s">
        <v>6</v>
      </c>
      <c r="D164" s="51">
        <v>137.31469299470282</v>
      </c>
      <c r="E164" s="14">
        <v>115.18571283146008</v>
      </c>
      <c r="F164" s="14">
        <v>118.71063748079879</v>
      </c>
      <c r="G164" s="14">
        <v>79.896029007033334</v>
      </c>
      <c r="H164" s="105">
        <v>180.71917808219175</v>
      </c>
      <c r="I164" s="105">
        <v>149.90994057496209</v>
      </c>
      <c r="J164" s="105">
        <v>19.903872221218151</v>
      </c>
      <c r="K164" s="105">
        <v>87.910570260586852</v>
      </c>
      <c r="L164" s="105">
        <v>301.02150116257798</v>
      </c>
    </row>
    <row r="165" spans="2:12" ht="15">
      <c r="B165" s="236"/>
      <c r="C165" s="125" t="s">
        <v>7</v>
      </c>
      <c r="D165" s="51">
        <v>138.51137231560077</v>
      </c>
      <c r="E165" s="14">
        <v>116.88306635783347</v>
      </c>
      <c r="F165" s="14">
        <v>117.59967282964317</v>
      </c>
      <c r="G165" s="14">
        <v>82.256903840964284</v>
      </c>
      <c r="H165" s="102">
        <v>188.70936280884263</v>
      </c>
      <c r="I165" s="102">
        <v>158.38053282987204</v>
      </c>
      <c r="J165" s="102">
        <v>19.717671545588829</v>
      </c>
      <c r="K165" s="102">
        <v>86.558036893716917</v>
      </c>
      <c r="L165" s="102">
        <v>282.90610881948533</v>
      </c>
    </row>
    <row r="166" spans="2:12" ht="15">
      <c r="B166" s="236"/>
      <c r="C166" s="125" t="s">
        <v>8</v>
      </c>
      <c r="D166" s="51">
        <v>140.00246021078971</v>
      </c>
      <c r="E166" s="14">
        <v>117.4137085208272</v>
      </c>
      <c r="F166" s="14">
        <v>117.46561027511781</v>
      </c>
      <c r="G166" s="14">
        <v>82.76689143322622</v>
      </c>
      <c r="H166" s="102">
        <v>183.43761850587785</v>
      </c>
      <c r="I166" s="102">
        <v>174.29732782573564</v>
      </c>
      <c r="J166" s="102">
        <v>19.695631762496653</v>
      </c>
      <c r="K166" s="102">
        <v>87.10424046228313</v>
      </c>
      <c r="L166" s="102">
        <v>283.55358680940077</v>
      </c>
    </row>
    <row r="167" spans="2:12" ht="15.75">
      <c r="B167" s="236"/>
      <c r="C167" s="122" t="s">
        <v>9</v>
      </c>
      <c r="D167" s="51">
        <v>141.8033229030448</v>
      </c>
      <c r="E167" s="14">
        <v>118.31493790007403</v>
      </c>
      <c r="F167" s="14">
        <v>112.19602932636469</v>
      </c>
      <c r="G167" s="14">
        <v>79.962399440363768</v>
      </c>
      <c r="H167" s="102">
        <v>174.67200288878192</v>
      </c>
      <c r="I167" s="102">
        <v>189.21797660284813</v>
      </c>
      <c r="J167" s="102">
        <v>18.811653926634499</v>
      </c>
      <c r="K167" s="102">
        <v>87.707073570168831</v>
      </c>
      <c r="L167" s="102">
        <v>312.96718817905253</v>
      </c>
    </row>
    <row r="168" spans="2:12" ht="15.75">
      <c r="B168" s="237"/>
      <c r="C168" s="122" t="s">
        <v>10</v>
      </c>
      <c r="D168" s="51">
        <v>138.75008906778049</v>
      </c>
      <c r="E168" s="14">
        <v>115.75234216495349</v>
      </c>
      <c r="F168" s="14">
        <v>110.58256421263506</v>
      </c>
      <c r="G168" s="14">
        <v>80.724752824858754</v>
      </c>
      <c r="H168" s="102">
        <v>180.4944029850746</v>
      </c>
      <c r="I168" s="102">
        <v>214.32119792775535</v>
      </c>
      <c r="J168" s="102">
        <v>18.541649128714543</v>
      </c>
      <c r="K168" s="102">
        <v>93.937630709033272</v>
      </c>
      <c r="L168" s="102">
        <v>324.99012805325208</v>
      </c>
    </row>
    <row r="169" spans="2:12" ht="15.75">
      <c r="B169" s="235">
        <v>2015</v>
      </c>
      <c r="C169" s="121" t="s">
        <v>37</v>
      </c>
      <c r="D169" s="51">
        <v>139.06563626838212</v>
      </c>
      <c r="E169" s="14">
        <v>115.53217770615348</v>
      </c>
      <c r="F169" s="14">
        <v>100.24890142854828</v>
      </c>
      <c r="G169" s="14">
        <v>78.352326278810722</v>
      </c>
      <c r="H169" s="102">
        <v>170.94769701967249</v>
      </c>
      <c r="I169" s="102">
        <v>242.26172058537037</v>
      </c>
      <c r="J169" s="102">
        <v>16.766099566110988</v>
      </c>
      <c r="K169" s="102">
        <v>85.689120685543742</v>
      </c>
      <c r="L169" s="102">
        <v>291.82686219385556</v>
      </c>
    </row>
    <row r="170" spans="2:12" ht="15.75">
      <c r="B170" s="236"/>
      <c r="C170" s="121" t="s">
        <v>0</v>
      </c>
      <c r="D170" s="51">
        <v>137.57569150158233</v>
      </c>
      <c r="E170" s="51">
        <v>112.65095591818277</v>
      </c>
      <c r="F170" s="51">
        <v>95.170253378898437</v>
      </c>
      <c r="G170" s="51">
        <v>75.216944273082447</v>
      </c>
      <c r="H170" s="51">
        <v>168.66283124128313</v>
      </c>
      <c r="I170" s="51">
        <v>199.25538432536882</v>
      </c>
      <c r="J170" s="51">
        <v>21.258203841328061</v>
      </c>
      <c r="K170" s="51">
        <v>81.622409800990667</v>
      </c>
      <c r="L170" s="51">
        <v>456.74079359416487</v>
      </c>
    </row>
    <row r="171" spans="2:12" ht="15.75">
      <c r="B171" s="236"/>
      <c r="C171" s="121" t="s">
        <v>1</v>
      </c>
      <c r="D171" s="51">
        <v>137.41389498254105</v>
      </c>
      <c r="E171" s="51">
        <v>112.04333552835497</v>
      </c>
      <c r="F171" s="51">
        <v>92.517022072577632</v>
      </c>
      <c r="G171" s="51">
        <v>75.765358962674512</v>
      </c>
      <c r="H171" s="51">
        <v>170.04628544644947</v>
      </c>
      <c r="I171" s="51">
        <v>183.18732073378914</v>
      </c>
      <c r="J171" s="51">
        <v>20.644507451494992</v>
      </c>
      <c r="K171" s="51">
        <v>78.346766819991302</v>
      </c>
      <c r="L171" s="51">
        <v>394.69050799849276</v>
      </c>
    </row>
    <row r="172" spans="2:12" ht="15.75">
      <c r="B172" s="236"/>
      <c r="C172" s="121" t="s">
        <v>2</v>
      </c>
      <c r="D172" s="51">
        <v>132.25862485083942</v>
      </c>
      <c r="E172" s="51">
        <f>'[18]გაცვლითი კურსის ინდექსი'!$T$240</f>
        <v>106.50477468158421</v>
      </c>
      <c r="F172" s="51">
        <v>89.239885102267664</v>
      </c>
      <c r="G172" s="51">
        <v>71.984098870390028</v>
      </c>
      <c r="H172" s="51">
        <v>167.66897746967069</v>
      </c>
      <c r="I172" s="51">
        <v>157.4427836241631</v>
      </c>
      <c r="J172" s="51">
        <v>19.950747282608695</v>
      </c>
      <c r="K172" s="51">
        <v>76.215986918177052</v>
      </c>
      <c r="L172" s="51">
        <v>336.78826142873839</v>
      </c>
    </row>
    <row r="173" spans="2:12" s="97" customFormat="1" ht="15.75">
      <c r="B173" s="236"/>
      <c r="C173" s="191" t="s">
        <v>3</v>
      </c>
      <c r="D173" s="51">
        <v>126.18979772714947</v>
      </c>
      <c r="E173" s="51">
        <f>'[18]გაცვლითი კურსის ინდექსი'!$T$241</f>
        <v>101.99918165140478</v>
      </c>
      <c r="F173" s="51">
        <v>89.16652244144457</v>
      </c>
      <c r="G173" s="51">
        <v>72.148802714111</v>
      </c>
      <c r="H173" s="51">
        <v>173.37813620071685</v>
      </c>
      <c r="I173" s="51">
        <v>174.15087034245283</v>
      </c>
      <c r="J173" s="51">
        <v>20.457553522500351</v>
      </c>
      <c r="K173" s="51">
        <v>77.953659577743736</v>
      </c>
      <c r="L173" s="51">
        <v>361.95771683473129</v>
      </c>
    </row>
    <row r="174" spans="2:12" ht="15.75">
      <c r="B174" s="236"/>
      <c r="C174" s="121" t="s">
        <v>4</v>
      </c>
      <c r="D174" s="51">
        <v>131.17323821419183</v>
      </c>
      <c r="E174" s="51">
        <f>'[18]გაცვლითი კურსის ინდექსი'!$T$242</f>
        <v>106.37453489461488</v>
      </c>
      <c r="F174" s="51">
        <v>91.661106910406389</v>
      </c>
      <c r="G174" s="51">
        <v>73.179417413572338</v>
      </c>
      <c r="H174" s="51">
        <v>172.98545714626295</v>
      </c>
      <c r="I174" s="51">
        <v>178.89027104330094</v>
      </c>
      <c r="J174" s="51">
        <v>20.56259627503151</v>
      </c>
      <c r="K174" s="51">
        <v>78.417914440384948</v>
      </c>
      <c r="L174" s="51">
        <v>374.37696981512158</v>
      </c>
    </row>
    <row r="175" spans="2:12" ht="15.75">
      <c r="B175" s="236"/>
      <c r="C175" s="121" t="s">
        <v>5</v>
      </c>
      <c r="D175" s="51">
        <v>132.93759201863713</v>
      </c>
      <c r="E175" s="51">
        <f>'[18]realuri efeqturi'!$B$261</f>
        <v>107.96941400336799</v>
      </c>
      <c r="F175" s="51">
        <v>90.418421668421672</v>
      </c>
      <c r="G175" s="51">
        <v>73.194060911674057</v>
      </c>
      <c r="H175" s="51">
        <v>171.79767964957972</v>
      </c>
      <c r="I175" s="51">
        <v>177.55156890411885</v>
      </c>
      <c r="J175" s="51">
        <v>20.523318114051442</v>
      </c>
      <c r="K175" s="51">
        <v>78.633799933645349</v>
      </c>
      <c r="L175" s="51">
        <v>370.79873849520493</v>
      </c>
    </row>
    <row r="176" spans="2:12" ht="15.75">
      <c r="B176" s="236"/>
      <c r="C176" s="121" t="s">
        <v>6</v>
      </c>
      <c r="D176" s="51">
        <v>132.16977509636922</v>
      </c>
      <c r="E176" s="51">
        <f>'[18]realuri efeqturi'!$B$262</f>
        <v>108.2995014665548</v>
      </c>
      <c r="F176" s="51">
        <f>'[18]გაცვლითი კურსის ინდექსი'!$U$244</f>
        <v>87.825129625683644</v>
      </c>
      <c r="G176" s="51">
        <f>'[18]გაცვლითი კურსის ინდექსი'!$V$244</f>
        <v>69.085483322630608</v>
      </c>
      <c r="H176" s="51">
        <f>'[18]გაცვლითი კურსის ინდექსი'!$W$244</f>
        <v>180.06886710509988</v>
      </c>
      <c r="I176" s="51">
        <f>'[18]გაცვლითი კურსის ინდექსი'!$X$244</f>
        <v>200.96012167878703</v>
      </c>
      <c r="J176" s="51">
        <f>'[18]გაცვლითი კურსის ინდექსი'!$Y$244</f>
        <v>19.617568470273884</v>
      </c>
      <c r="K176" s="51">
        <f>'[18]გაცვლითი კურსის ინდექსი'!$Z$244</f>
        <v>76.272346952050356</v>
      </c>
      <c r="L176" s="51">
        <f>'[18]გაცვლითი კურსის ინდექსი'!$AA$244</f>
        <v>344.55309350796921</v>
      </c>
    </row>
    <row r="177" spans="2:12" ht="15">
      <c r="B177" s="236"/>
      <c r="C177" s="125" t="s">
        <v>7</v>
      </c>
      <c r="D177" s="51">
        <v>129.32291683714729</v>
      </c>
      <c r="E177" s="51">
        <f>'[18]realuri efeqturi'!$B$263</f>
        <v>106.55205720952581</v>
      </c>
      <c r="F177" s="51">
        <f>'[18]გაცვლითი კურსის ინდექსი'!$U$245</f>
        <v>86.530763632292008</v>
      </c>
      <c r="G177" s="51">
        <f>'[18]გაცვლითი კურსის ინდექსი'!$V$245</f>
        <v>68.405894673847996</v>
      </c>
      <c r="H177" s="51">
        <f>'[18]გაცვლითი კურსის ინდექსი'!$W$245</f>
        <v>185.57225063938617</v>
      </c>
      <c r="I177" s="51">
        <f>'[18]გაცვლითი კურსის ინდექსი'!$X$245</f>
        <v>195.7135583020877</v>
      </c>
      <c r="J177" s="51">
        <f>'[18]გაცვლითი კურსის ინდექსი'!$Y$245</f>
        <v>19.273385544277215</v>
      </c>
      <c r="K177" s="51">
        <f>'[18]გაცვლითი კურსის ინდექსი'!$Z$245</f>
        <v>73.823346190040709</v>
      </c>
      <c r="L177" s="51">
        <f>'[18]გაცვლითი კურსის ინდექსი'!$AA$245</f>
        <v>343.50535134007089</v>
      </c>
    </row>
    <row r="178" spans="2:12" s="97" customFormat="1" ht="15">
      <c r="B178" s="236"/>
      <c r="C178" s="124" t="s">
        <v>8</v>
      </c>
      <c r="D178" s="51">
        <v>128.11210516604018</v>
      </c>
      <c r="E178" s="51">
        <v>106.13144851691578</v>
      </c>
      <c r="F178" s="51">
        <v>85.938976925215442</v>
      </c>
      <c r="G178" s="51">
        <v>69.239797077307472</v>
      </c>
      <c r="H178" s="51">
        <v>184.2995935991872</v>
      </c>
      <c r="I178" s="51">
        <v>193.45687485701217</v>
      </c>
      <c r="J178" s="51">
        <v>19.356380174004752</v>
      </c>
      <c r="K178" s="51">
        <v>73.151431573417398</v>
      </c>
      <c r="L178" s="51">
        <v>346.13674597452535</v>
      </c>
    </row>
    <row r="179" spans="2:12" s="97" customFormat="1" ht="15">
      <c r="B179" s="236"/>
      <c r="C179" s="124" t="s">
        <v>9</v>
      </c>
      <c r="D179" s="51">
        <v>129.8811407959852</v>
      </c>
      <c r="E179" s="51">
        <v>107.48315711786465</v>
      </c>
      <c r="F179" s="51">
        <v>85.68527989134202</v>
      </c>
      <c r="G179" s="51">
        <v>71.786317070298693</v>
      </c>
      <c r="H179" s="51">
        <v>183.15978795910638</v>
      </c>
      <c r="I179" s="51">
        <v>192.18007109026283</v>
      </c>
      <c r="J179" s="51">
        <v>19.244757536041941</v>
      </c>
      <c r="K179" s="51">
        <v>73.251004451809337</v>
      </c>
      <c r="L179" s="51">
        <v>341.85432428423081</v>
      </c>
    </row>
    <row r="180" spans="2:12" s="97" customFormat="1" ht="15">
      <c r="B180" s="237"/>
      <c r="C180" s="124" t="s">
        <v>10</v>
      </c>
      <c r="D180" s="51">
        <v>133.23321261759492</v>
      </c>
      <c r="E180" s="51">
        <v>108.57690550451137</v>
      </c>
      <c r="F180" s="51">
        <v>86.050217823987097</v>
      </c>
      <c r="G180" s="51">
        <v>69.888035461805956</v>
      </c>
      <c r="H180" s="51">
        <v>176.24180228321592</v>
      </c>
      <c r="I180" s="51">
        <v>215.33634844965979</v>
      </c>
      <c r="J180" s="51">
        <v>28.653083127357881</v>
      </c>
      <c r="K180" s="51">
        <v>74.762748493268376</v>
      </c>
      <c r="L180" s="51">
        <v>386.50833584918314</v>
      </c>
    </row>
    <row r="181" spans="2:12" s="97" customFormat="1" ht="15.75">
      <c r="B181" s="235">
        <v>2016</v>
      </c>
      <c r="C181" s="121" t="s">
        <v>37</v>
      </c>
      <c r="D181" s="51">
        <v>138.35068942286168</v>
      </c>
      <c r="E181" s="51">
        <v>112.66012752054651</v>
      </c>
      <c r="F181" s="51">
        <v>83.369742573189313</v>
      </c>
      <c r="G181" s="51">
        <v>67.759623578229764</v>
      </c>
      <c r="H181" s="51">
        <v>173.98093753746554</v>
      </c>
      <c r="I181" s="51">
        <v>216.90059919560045</v>
      </c>
      <c r="J181" s="51">
        <v>28.348831971169318</v>
      </c>
      <c r="K181" s="51">
        <v>73.229335121418927</v>
      </c>
      <c r="L181" s="51">
        <v>395.42194310031226</v>
      </c>
    </row>
    <row r="182" spans="2:12" ht="15.75">
      <c r="B182" s="236"/>
      <c r="C182" s="121" t="s">
        <v>0</v>
      </c>
      <c r="D182" s="51">
        <v>135.04970112816605</v>
      </c>
      <c r="E182" s="51">
        <v>109.90107676397341</v>
      </c>
      <c r="F182" s="51">
        <v>83.171227163881952</v>
      </c>
      <c r="G182" s="51">
        <v>67.00985600703477</v>
      </c>
      <c r="H182" s="51">
        <v>171.81802036466968</v>
      </c>
      <c r="I182" s="51">
        <v>213.12202596983627</v>
      </c>
      <c r="J182" s="51">
        <v>28.009951039613412</v>
      </c>
      <c r="K182" s="51">
        <v>73.714894518118541</v>
      </c>
      <c r="L182" s="51">
        <v>420.85616188180285</v>
      </c>
    </row>
    <row r="183" spans="2:12" ht="15.75">
      <c r="B183" s="236"/>
      <c r="C183" s="121" t="s">
        <v>1</v>
      </c>
      <c r="D183" s="51">
        <v>138.956726188099</v>
      </c>
      <c r="E183" s="51">
        <v>112.33528511108256</v>
      </c>
      <c r="F183" s="51">
        <v>87.031406168616357</v>
      </c>
      <c r="G183" s="51">
        <v>68.255271505877943</v>
      </c>
      <c r="H183" s="51">
        <v>173.87670740474479</v>
      </c>
      <c r="I183" s="51">
        <v>212.15314365999302</v>
      </c>
      <c r="J183" s="51">
        <v>28.844453902566798</v>
      </c>
      <c r="K183" s="51">
        <v>75.380471927295872</v>
      </c>
      <c r="L183" s="51">
        <v>426.60594616609274</v>
      </c>
    </row>
    <row r="184" spans="2:12" ht="15.75">
      <c r="B184" s="236"/>
      <c r="C184" s="121" t="s">
        <v>2</v>
      </c>
      <c r="D184" s="51">
        <v>142.78168019073263</v>
      </c>
      <c r="E184" s="51">
        <v>114.18384309251772</v>
      </c>
      <c r="F184" s="51">
        <v>92.376021635513311</v>
      </c>
      <c r="G184" s="51">
        <v>72.202921437031193</v>
      </c>
      <c r="H184" s="51">
        <v>182.99810844892812</v>
      </c>
      <c r="I184" s="51">
        <v>204.39339443864333</v>
      </c>
      <c r="J184" s="51">
        <v>29.718174458611628</v>
      </c>
      <c r="K184" s="51">
        <v>79.726170538641028</v>
      </c>
      <c r="L184" s="51">
        <v>433.83410519974399</v>
      </c>
    </row>
    <row r="185" spans="2:12" ht="15.75">
      <c r="B185" s="236"/>
      <c r="C185" s="121" t="s">
        <v>3</v>
      </c>
      <c r="D185" s="51">
        <v>148.5430692361856</v>
      </c>
      <c r="E185" s="51">
        <v>118.0792924311223</v>
      </c>
      <c r="F185" s="51">
        <v>95.976931197218079</v>
      </c>
      <c r="G185" s="51">
        <v>76.48141178438506</v>
      </c>
      <c r="H185" s="51">
        <v>199.77629405286342</v>
      </c>
      <c r="I185" s="51">
        <v>216.77382307400461</v>
      </c>
      <c r="J185" s="51">
        <v>30.46631855591674</v>
      </c>
      <c r="K185" s="51">
        <v>82.626820059784762</v>
      </c>
      <c r="L185" s="51">
        <v>450.31461288935787</v>
      </c>
    </row>
    <row r="186" spans="2:12" ht="15.75">
      <c r="B186" s="236"/>
      <c r="C186" s="121" t="s">
        <v>4</v>
      </c>
      <c r="D186" s="51">
        <v>148.58500213874763</v>
      </c>
      <c r="E186" s="51">
        <v>116.95513526369055</v>
      </c>
      <c r="F186" s="51">
        <v>87.982609685636632</v>
      </c>
      <c r="G186" s="51">
        <v>70.407299045272552</v>
      </c>
      <c r="H186" s="51">
        <v>179.44540620749351</v>
      </c>
      <c r="I186" s="51">
        <v>192.7847085430802</v>
      </c>
      <c r="J186" s="51">
        <v>29.326442979828251</v>
      </c>
      <c r="K186" s="51">
        <v>75.656934058694503</v>
      </c>
      <c r="L186" s="51">
        <v>407.72116065109685</v>
      </c>
    </row>
    <row r="187" spans="2:12" s="94" customFormat="1" ht="15.75">
      <c r="B187" s="236"/>
      <c r="C187" s="178" t="s">
        <v>5</v>
      </c>
      <c r="D187" s="92">
        <v>140.29284022583636</v>
      </c>
      <c r="E187" s="92">
        <v>110.57005204870305</v>
      </c>
      <c r="F187" s="92">
        <v>87.772761474793072</v>
      </c>
      <c r="G187" s="92">
        <v>70.118467967641749</v>
      </c>
      <c r="H187" s="92">
        <v>186.45445201079275</v>
      </c>
      <c r="I187" s="92">
        <v>200.65111952694178</v>
      </c>
      <c r="J187" s="92">
        <v>29.946464989802855</v>
      </c>
      <c r="K187" s="92">
        <v>75.278081877035788</v>
      </c>
      <c r="L187" s="92">
        <v>405.69698250061606</v>
      </c>
    </row>
    <row r="188" spans="2:12" ht="15.75">
      <c r="B188" s="236"/>
      <c r="C188" s="121" t="s">
        <v>6</v>
      </c>
      <c r="D188" s="51">
        <v>141.66167009173282</v>
      </c>
      <c r="E188" s="51">
        <v>112.1189635171592</v>
      </c>
      <c r="F188" s="51">
        <v>89.383096229470269</v>
      </c>
      <c r="G188" s="51">
        <v>70.989403407988192</v>
      </c>
      <c r="H188" s="51">
        <v>186.02422766312009</v>
      </c>
      <c r="I188" s="51">
        <v>198.29098310680888</v>
      </c>
      <c r="J188" s="51">
        <v>31.725783219301412</v>
      </c>
      <c r="K188" s="51">
        <v>76.434060655962696</v>
      </c>
      <c r="L188" s="51">
        <v>428.03224488279648</v>
      </c>
    </row>
    <row r="189" spans="2:12" ht="15">
      <c r="B189" s="236"/>
      <c r="C189" s="125" t="s">
        <v>7</v>
      </c>
      <c r="D189" s="51">
        <v>142.78205092893444</v>
      </c>
      <c r="E189" s="51">
        <v>112.61946763437352</v>
      </c>
      <c r="F189" s="51">
        <v>88.45845673978053</v>
      </c>
      <c r="G189" s="51">
        <v>69.986989132098572</v>
      </c>
      <c r="H189" s="51">
        <v>186.02422766312009</v>
      </c>
      <c r="I189" s="51">
        <v>199.28919558433969</v>
      </c>
      <c r="J189" s="51">
        <v>32.352563160987081</v>
      </c>
      <c r="K189" s="51">
        <v>76.382174864062449</v>
      </c>
      <c r="L189" s="51">
        <v>435.90209208186729</v>
      </c>
    </row>
    <row r="190" spans="2:12" ht="15">
      <c r="B190" s="236"/>
      <c r="C190" s="124" t="s">
        <v>8</v>
      </c>
      <c r="D190" s="51">
        <v>140.76841984795323</v>
      </c>
      <c r="E190" s="51">
        <v>110.75134933614528</v>
      </c>
      <c r="F190" s="51">
        <v>85.543010529520018</v>
      </c>
      <c r="G190" s="51">
        <v>69.598142933252134</v>
      </c>
      <c r="H190" s="51">
        <v>187.00708762886595</v>
      </c>
      <c r="I190" s="51">
        <v>200.5255020251748</v>
      </c>
      <c r="J190" s="51">
        <v>31.900391049315672</v>
      </c>
      <c r="K190" s="51">
        <v>76.799244382855221</v>
      </c>
      <c r="L190" s="51">
        <v>446.33740073600609</v>
      </c>
    </row>
    <row r="191" spans="2:12" ht="15">
      <c r="B191" s="236"/>
      <c r="C191" s="124" t="s">
        <v>9</v>
      </c>
      <c r="D191" s="51">
        <v>138.57785759291022</v>
      </c>
      <c r="E191" s="51">
        <v>109.16179085181454</v>
      </c>
      <c r="F191" s="51">
        <v>81.419804301160241</v>
      </c>
      <c r="G191" s="51">
        <v>68.178937558247881</v>
      </c>
      <c r="H191" s="51">
        <v>187.29672173464115</v>
      </c>
      <c r="I191" s="51">
        <v>202.05495818399049</v>
      </c>
      <c r="J191" s="51">
        <v>31.972165771519823</v>
      </c>
      <c r="K191" s="51">
        <v>76.74686178055201</v>
      </c>
      <c r="L191" s="51">
        <v>446.23368575965293</v>
      </c>
    </row>
    <row r="192" spans="2:12" ht="15">
      <c r="B192" s="237"/>
      <c r="C192" s="124" t="s">
        <v>10</v>
      </c>
      <c r="D192" s="51">
        <v>132.91543593459625</v>
      </c>
      <c r="E192" s="51">
        <v>104.69047852759709</v>
      </c>
      <c r="F192" s="51">
        <v>77.860687119036839</v>
      </c>
      <c r="G192" s="51">
        <v>65.458124552612745</v>
      </c>
      <c r="H192" s="51">
        <v>187.29672173464115</v>
      </c>
      <c r="I192" s="51">
        <v>202.05495818399049</v>
      </c>
      <c r="J192" s="51">
        <v>31.972165771519823</v>
      </c>
      <c r="K192" s="51">
        <v>76.74686178055201</v>
      </c>
      <c r="L192" s="51">
        <v>446.23368575965293</v>
      </c>
    </row>
    <row r="193" spans="2:12" s="97" customFormat="1" ht="15">
      <c r="B193" s="235">
        <v>2017</v>
      </c>
      <c r="C193" s="124" t="s">
        <v>37</v>
      </c>
      <c r="D193" s="51">
        <v>132.32385241017309</v>
      </c>
      <c r="E193" s="51">
        <v>106.10023482812301</v>
      </c>
      <c r="F193" s="51">
        <v>76.154490472143181</v>
      </c>
      <c r="G193" s="51">
        <v>63.180985939821056</v>
      </c>
      <c r="H193" s="51">
        <v>203.931281618887</v>
      </c>
      <c r="I193" s="51">
        <v>155.8617740520375</v>
      </c>
      <c r="J193" s="51">
        <v>31.60741192509149</v>
      </c>
      <c r="K193" s="51">
        <v>66.618225746648008</v>
      </c>
      <c r="L193" s="51">
        <v>384.84301937207744</v>
      </c>
    </row>
    <row r="194" spans="2:12" ht="15">
      <c r="B194" s="236"/>
      <c r="C194" s="124" t="s">
        <v>0</v>
      </c>
      <c r="D194" s="51">
        <v>133.79384517634995</v>
      </c>
      <c r="E194" s="51">
        <v>108.60956675940712</v>
      </c>
      <c r="F194" s="51">
        <v>79.762227296770789</v>
      </c>
      <c r="G194" s="51">
        <v>66.867756206354429</v>
      </c>
      <c r="H194" s="51">
        <v>201.86048129086106</v>
      </c>
      <c r="I194" s="51">
        <v>157.34786233178519</v>
      </c>
      <c r="J194" s="51">
        <v>30.390651948947923</v>
      </c>
      <c r="K194" s="51">
        <v>69.917275488940774</v>
      </c>
      <c r="L194" s="51">
        <v>402.08682300390836</v>
      </c>
    </row>
    <row r="195" spans="2:12" ht="15.75">
      <c r="B195" s="236"/>
      <c r="C195" s="121" t="s">
        <v>1</v>
      </c>
      <c r="D195" s="51">
        <v>142.35908675429812</v>
      </c>
      <c r="E195" s="51">
        <v>114.3758360283818</v>
      </c>
      <c r="F195" s="51">
        <v>84.2800861551884</v>
      </c>
      <c r="G195" s="51">
        <v>69.629939846188975</v>
      </c>
      <c r="H195" s="51">
        <v>216.27049180327867</v>
      </c>
      <c r="I195" s="51">
        <v>162.2833279597132</v>
      </c>
      <c r="J195" s="51">
        <v>31.030748098055795</v>
      </c>
      <c r="K195" s="51">
        <v>73.421918151319232</v>
      </c>
      <c r="L195" s="51">
        <v>423.22130394857663</v>
      </c>
    </row>
    <row r="196" spans="2:12" ht="15.75">
      <c r="B196" s="236"/>
      <c r="C196" s="121" t="s">
        <v>2</v>
      </c>
      <c r="D196" s="51">
        <v>144.30079839311747</v>
      </c>
      <c r="E196" s="51">
        <v>115.38925997269405</v>
      </c>
      <c r="F196" s="51">
        <v>84.40435233726518</v>
      </c>
      <c r="G196" s="51">
        <v>68.495561963971369</v>
      </c>
      <c r="H196" s="51">
        <v>211.14142295940636</v>
      </c>
      <c r="I196" s="51">
        <v>164.76493328345182</v>
      </c>
      <c r="J196" s="51">
        <v>30.468425785032515</v>
      </c>
      <c r="K196" s="51">
        <v>73.682713550554979</v>
      </c>
      <c r="L196" s="51">
        <v>418.1983159117305</v>
      </c>
    </row>
    <row r="197" spans="2:12" ht="15.75">
      <c r="B197" s="236"/>
      <c r="C197" s="121" t="s">
        <v>3</v>
      </c>
      <c r="D197" s="51">
        <v>141.6453323684988</v>
      </c>
      <c r="E197" s="51">
        <v>113.07493120414507</v>
      </c>
      <c r="F197" s="51">
        <v>84.898107714701595</v>
      </c>
      <c r="G197" s="51">
        <v>67.499538660269423</v>
      </c>
      <c r="H197" s="51">
        <v>212.71987686895338</v>
      </c>
      <c r="I197" s="51">
        <v>163.97511673725199</v>
      </c>
      <c r="J197" s="51">
        <v>30.66995056743021</v>
      </c>
      <c r="K197" s="51">
        <v>73.608220173786634</v>
      </c>
      <c r="L197" s="51">
        <v>416.52026172143292</v>
      </c>
    </row>
    <row r="198" spans="2:12" ht="15.75">
      <c r="B198" s="236"/>
      <c r="C198" s="121" t="s">
        <v>4</v>
      </c>
      <c r="D198" s="51">
        <v>141.48457858935447</v>
      </c>
      <c r="E198" s="51">
        <v>112.53531171859865</v>
      </c>
      <c r="F198" s="51">
        <v>85.610529522543487</v>
      </c>
      <c r="G198" s="51">
        <v>66.64116018073166</v>
      </c>
      <c r="H198" s="51">
        <v>211.9431867971374</v>
      </c>
      <c r="I198" s="51">
        <v>165.26728895976987</v>
      </c>
      <c r="J198" s="51">
        <v>30.74272454462978</v>
      </c>
      <c r="K198" s="51">
        <v>74.03382846509156</v>
      </c>
      <c r="L198" s="51">
        <v>417.92528110264772</v>
      </c>
    </row>
    <row r="199" spans="2:12" ht="15.75">
      <c r="B199" s="236"/>
      <c r="C199" s="121" t="s">
        <v>5</v>
      </c>
      <c r="D199" s="51">
        <v>141.92848227441601</v>
      </c>
      <c r="E199" s="51">
        <v>112.06396717527754</v>
      </c>
      <c r="F199" s="51">
        <v>85.835172921265652</v>
      </c>
      <c r="G199" s="51">
        <v>65.062255425115609</v>
      </c>
      <c r="H199" s="51">
        <v>212.31528895391367</v>
      </c>
      <c r="I199" s="51">
        <v>165.06597954243776</v>
      </c>
      <c r="J199" s="51">
        <v>30.843894412547275</v>
      </c>
      <c r="K199" s="51">
        <v>74.112144558434139</v>
      </c>
      <c r="L199" s="51">
        <v>417.28958423873672</v>
      </c>
    </row>
    <row r="200" spans="2:12" ht="15.75">
      <c r="B200" s="236"/>
      <c r="C200" s="121" t="s">
        <v>6</v>
      </c>
      <c r="D200" s="51">
        <v>140.29777149452713</v>
      </c>
      <c r="E200" s="51">
        <v>110.81340245955514</v>
      </c>
      <c r="F200" s="51">
        <v>84.898107714701595</v>
      </c>
      <c r="G200" s="51">
        <v>63.065517241379311</v>
      </c>
      <c r="H200" s="51">
        <v>211.51071272409268</v>
      </c>
      <c r="I200" s="51">
        <v>164.69946632386743</v>
      </c>
      <c r="J200" s="51">
        <v>30.682767987741183</v>
      </c>
      <c r="K200" s="51">
        <v>73.79547005319607</v>
      </c>
      <c r="L200" s="51">
        <v>416.20430573616522</v>
      </c>
    </row>
    <row r="201" spans="2:12" ht="15">
      <c r="B201" s="236"/>
      <c r="C201" s="125" t="s">
        <v>7</v>
      </c>
      <c r="D201" s="51">
        <v>134.80761466879488</v>
      </c>
      <c r="E201" s="51">
        <v>106.64854670435879</v>
      </c>
      <c r="F201" s="51">
        <v>83.208166781066211</v>
      </c>
      <c r="G201" s="51">
        <v>62.522220702857922</v>
      </c>
      <c r="H201" s="51">
        <v>211.51071272409268</v>
      </c>
      <c r="I201" s="51">
        <v>164.69946632386743</v>
      </c>
      <c r="J201" s="51">
        <v>30.682767987741183</v>
      </c>
      <c r="K201" s="51">
        <v>73.79547005319607</v>
      </c>
      <c r="L201" s="51">
        <v>416.20430573616522</v>
      </c>
    </row>
    <row r="202" spans="2:12" ht="15">
      <c r="B202" s="236"/>
      <c r="C202" s="125" t="s">
        <v>8</v>
      </c>
      <c r="D202" s="51">
        <v>135.80255420546845</v>
      </c>
      <c r="E202" s="51">
        <v>107.46105486051772</v>
      </c>
      <c r="F202" s="51">
        <v>79.651245184813007</v>
      </c>
      <c r="G202" s="51">
        <v>60.748687969175577</v>
      </c>
      <c r="H202" s="51">
        <v>211.51071272409268</v>
      </c>
      <c r="I202" s="51">
        <v>164.69946632386743</v>
      </c>
      <c r="J202" s="51">
        <v>30.682767987741183</v>
      </c>
      <c r="K202" s="51">
        <v>73.79547005319607</v>
      </c>
      <c r="L202" s="51">
        <v>416.20430573616522</v>
      </c>
    </row>
    <row r="203" spans="2:12" ht="15">
      <c r="B203" s="236"/>
      <c r="C203" s="125" t="s">
        <v>9</v>
      </c>
      <c r="D203" s="51">
        <v>128.93602736756819</v>
      </c>
      <c r="E203" s="51">
        <v>102.5617312326669</v>
      </c>
      <c r="F203" s="51">
        <v>75.69574533210897</v>
      </c>
      <c r="G203" s="51">
        <v>56.688983943958839</v>
      </c>
      <c r="H203" s="51">
        <v>210.86530078465563</v>
      </c>
      <c r="I203" s="51">
        <v>164.93075872830116</v>
      </c>
      <c r="J203" s="51">
        <v>30.69345735785954</v>
      </c>
      <c r="K203" s="51">
        <v>73.97777910598424</v>
      </c>
      <c r="L203" s="51">
        <v>416.38479329285917</v>
      </c>
    </row>
    <row r="204" spans="2:12" ht="15">
      <c r="B204" s="237"/>
      <c r="C204" s="125" t="s">
        <v>10</v>
      </c>
      <c r="D204" s="51">
        <v>131.40482072832867</v>
      </c>
      <c r="E204" s="51">
        <v>104.84472180642301</v>
      </c>
      <c r="F204" s="51">
        <v>79.500681531774816</v>
      </c>
      <c r="G204" s="51">
        <v>58.913155521195712</v>
      </c>
      <c r="H204" s="51">
        <v>213.28262786596119</v>
      </c>
      <c r="I204" s="51">
        <v>165.92494917861657</v>
      </c>
      <c r="J204" s="51">
        <v>30.863343375604295</v>
      </c>
      <c r="K204" s="51">
        <v>74.30643106335009</v>
      </c>
      <c r="L204" s="51">
        <v>418.51730776215896</v>
      </c>
    </row>
    <row r="205" spans="2:12" ht="15">
      <c r="B205" s="235">
        <v>2018</v>
      </c>
      <c r="C205" s="125" t="s">
        <v>140</v>
      </c>
      <c r="D205" s="51">
        <v>132.50342304319099</v>
      </c>
      <c r="E205" s="51">
        <v>105.92604506820062</v>
      </c>
      <c r="F205" s="51">
        <v>82.535010079164834</v>
      </c>
      <c r="G205" s="51">
        <v>58.966339953572344</v>
      </c>
      <c r="H205" s="51">
        <v>212.12907469668176</v>
      </c>
      <c r="I205" s="51">
        <v>165.8741741600364</v>
      </c>
      <c r="J205" s="51">
        <v>30.835258294834105</v>
      </c>
      <c r="K205" s="51">
        <v>74.358512228986442</v>
      </c>
      <c r="L205" s="51">
        <v>417.60719075060706</v>
      </c>
    </row>
    <row r="206" spans="2:12" ht="15">
      <c r="B206" s="236"/>
      <c r="C206" s="125" t="s">
        <v>0</v>
      </c>
      <c r="D206" s="51">
        <v>135.66633318374696</v>
      </c>
      <c r="E206" s="51">
        <v>108.17348901664981</v>
      </c>
      <c r="F206" s="51">
        <v>83.11420313235196</v>
      </c>
      <c r="G206" s="51">
        <v>59.855997381770578</v>
      </c>
      <c r="H206" s="51">
        <v>213.72238586156107</v>
      </c>
      <c r="I206" s="51">
        <v>166.57998833782489</v>
      </c>
      <c r="J206" s="51">
        <v>30.897979939678759</v>
      </c>
      <c r="K206" s="51">
        <v>74.386815446975334</v>
      </c>
      <c r="L206" s="51">
        <v>417.10831161309005</v>
      </c>
    </row>
    <row r="207" spans="2:12" ht="15">
      <c r="B207" s="236"/>
      <c r="C207" s="125" t="s">
        <v>1</v>
      </c>
      <c r="D207" s="51">
        <v>137.57015418297695</v>
      </c>
      <c r="E207" s="51">
        <v>108.82710405004352</v>
      </c>
      <c r="F207" s="51">
        <v>85.355229732714818</v>
      </c>
      <c r="G207" s="51">
        <v>61.450843357301245</v>
      </c>
      <c r="H207" s="51">
        <v>212.6575322391559</v>
      </c>
      <c r="I207" s="51">
        <v>166.62725624655161</v>
      </c>
      <c r="J207" s="51">
        <v>30.850374676097776</v>
      </c>
      <c r="K207" s="51">
        <v>74.34064760684447</v>
      </c>
      <c r="L207" s="51">
        <v>417.33492701655257</v>
      </c>
    </row>
    <row r="208" spans="2:12" ht="15">
      <c r="B208" s="236"/>
      <c r="C208" s="125" t="s">
        <v>2</v>
      </c>
      <c r="D208" s="51">
        <v>140.79682589064123</v>
      </c>
      <c r="E208" s="51"/>
      <c r="F208" s="51">
        <v>83.715183274430956</v>
      </c>
      <c r="G208" s="51">
        <v>61.450843357301245</v>
      </c>
      <c r="H208" s="51">
        <v>212.6575322391559</v>
      </c>
      <c r="I208" s="51">
        <v>166.62725624655161</v>
      </c>
      <c r="J208" s="51">
        <v>30.850374676097776</v>
      </c>
      <c r="K208" s="51">
        <v>74.34064760684447</v>
      </c>
      <c r="L208" s="51">
        <v>417.33492701655257</v>
      </c>
    </row>
    <row r="209" spans="2:2">
      <c r="B209" s="17"/>
    </row>
    <row r="210" spans="2:2">
      <c r="B210" s="17"/>
    </row>
    <row r="211" spans="2:2">
      <c r="B211" s="17"/>
    </row>
    <row r="212" spans="2:2">
      <c r="B212" s="17"/>
    </row>
    <row r="213" spans="2:2">
      <c r="B213" s="17"/>
    </row>
    <row r="214" spans="2:2">
      <c r="B214" s="17"/>
    </row>
    <row r="215" spans="2:2">
      <c r="B215" s="17"/>
    </row>
    <row r="216" spans="2:2">
      <c r="B216" s="17"/>
    </row>
    <row r="217" spans="2:2">
      <c r="B217" s="17"/>
    </row>
    <row r="218" spans="2:2">
      <c r="B218" s="17"/>
    </row>
    <row r="219" spans="2:2">
      <c r="B219" s="17"/>
    </row>
    <row r="220" spans="2:2">
      <c r="B220" s="17"/>
    </row>
    <row r="221" spans="2:2">
      <c r="B221" s="17"/>
    </row>
    <row r="222" spans="2:2">
      <c r="B222" s="17"/>
    </row>
    <row r="223" spans="2:2">
      <c r="B223" s="17"/>
    </row>
    <row r="224" spans="2:2">
      <c r="B224" s="17"/>
    </row>
    <row r="225" spans="2:2">
      <c r="B225" s="17"/>
    </row>
    <row r="226" spans="2:2">
      <c r="B226" s="17"/>
    </row>
    <row r="227" spans="2:2">
      <c r="B227" s="17"/>
    </row>
    <row r="228" spans="2:2">
      <c r="B228" s="17"/>
    </row>
    <row r="229" spans="2:2">
      <c r="B229" s="17"/>
    </row>
    <row r="230" spans="2:2">
      <c r="B230" s="17"/>
    </row>
    <row r="231" spans="2:2">
      <c r="B231" s="17"/>
    </row>
    <row r="232" spans="2:2">
      <c r="B232" s="17"/>
    </row>
    <row r="233" spans="2:2">
      <c r="B233" s="17"/>
    </row>
    <row r="234" spans="2:2">
      <c r="B234" s="17"/>
    </row>
    <row r="235" spans="2:2">
      <c r="B235" s="17"/>
    </row>
    <row r="236" spans="2:2">
      <c r="B236" s="17"/>
    </row>
    <row r="237" spans="2:2">
      <c r="B237" s="17"/>
    </row>
    <row r="238" spans="2:2">
      <c r="B238" s="17"/>
    </row>
    <row r="239" spans="2:2">
      <c r="B239" s="17"/>
    </row>
    <row r="240" spans="2:2">
      <c r="B240" s="17"/>
    </row>
    <row r="241" spans="2:2">
      <c r="B241" s="17"/>
    </row>
    <row r="242" spans="2:2">
      <c r="B242" s="17"/>
    </row>
    <row r="243" spans="2:2">
      <c r="B243" s="17"/>
    </row>
    <row r="244" spans="2:2">
      <c r="B244" s="17"/>
    </row>
    <row r="245" spans="2:2">
      <c r="B245" s="17"/>
    </row>
    <row r="246" spans="2:2">
      <c r="B246" s="17"/>
    </row>
    <row r="247" spans="2:2">
      <c r="B247" s="17"/>
    </row>
    <row r="248" spans="2:2">
      <c r="B248" s="17"/>
    </row>
    <row r="249" spans="2:2">
      <c r="B249" s="17"/>
    </row>
    <row r="250" spans="2:2">
      <c r="B250" s="17"/>
    </row>
    <row r="251" spans="2:2">
      <c r="B251" s="17"/>
    </row>
    <row r="252" spans="2:2">
      <c r="B252" s="17"/>
    </row>
    <row r="253" spans="2:2">
      <c r="B253" s="17"/>
    </row>
    <row r="254" spans="2:2">
      <c r="B254" s="17"/>
    </row>
    <row r="255" spans="2:2">
      <c r="B255" s="17"/>
    </row>
    <row r="256" spans="2:2">
      <c r="B256" s="17"/>
    </row>
    <row r="257" spans="2:2">
      <c r="B257" s="17"/>
    </row>
    <row r="258" spans="2:2">
      <c r="B258" s="17"/>
    </row>
    <row r="259" spans="2:2">
      <c r="B259" s="17"/>
    </row>
    <row r="260" spans="2:2">
      <c r="B260" s="17"/>
    </row>
    <row r="261" spans="2:2">
      <c r="B261" s="17"/>
    </row>
    <row r="262" spans="2:2">
      <c r="B262" s="17"/>
    </row>
    <row r="263" spans="2:2">
      <c r="B263" s="17"/>
    </row>
    <row r="264" spans="2:2">
      <c r="B264" s="17"/>
    </row>
    <row r="265" spans="2:2">
      <c r="B265" s="17"/>
    </row>
    <row r="266" spans="2:2">
      <c r="B266" s="17"/>
    </row>
    <row r="267" spans="2:2">
      <c r="B267" s="17"/>
    </row>
    <row r="268" spans="2:2">
      <c r="B268" s="17"/>
    </row>
    <row r="269" spans="2:2">
      <c r="B269" s="17"/>
    </row>
    <row r="270" spans="2:2">
      <c r="B270" s="17"/>
    </row>
    <row r="271" spans="2:2">
      <c r="B271" s="17"/>
    </row>
    <row r="272" spans="2:2">
      <c r="B272" s="17"/>
    </row>
    <row r="273" spans="2:2">
      <c r="B273" s="17"/>
    </row>
    <row r="274" spans="2:2">
      <c r="B274" s="17"/>
    </row>
    <row r="275" spans="2:2">
      <c r="B275" s="17"/>
    </row>
    <row r="276" spans="2:2">
      <c r="B276" s="17"/>
    </row>
    <row r="277" spans="2:2">
      <c r="B277" s="17"/>
    </row>
    <row r="278" spans="2:2">
      <c r="B278" s="17"/>
    </row>
    <row r="279" spans="2:2">
      <c r="B279" s="17"/>
    </row>
    <row r="280" spans="2:2">
      <c r="B280" s="17"/>
    </row>
    <row r="281" spans="2:2">
      <c r="B281" s="17"/>
    </row>
    <row r="282" spans="2:2">
      <c r="B282" s="17"/>
    </row>
    <row r="283" spans="2:2">
      <c r="B283" s="17"/>
    </row>
    <row r="284" spans="2:2">
      <c r="B284" s="17"/>
    </row>
    <row r="285" spans="2:2">
      <c r="B285" s="17"/>
    </row>
    <row r="286" spans="2:2">
      <c r="B286" s="17"/>
    </row>
    <row r="287" spans="2:2">
      <c r="B287" s="17"/>
    </row>
    <row r="288" spans="2:2">
      <c r="B288" s="17"/>
    </row>
    <row r="289" spans="2:2">
      <c r="B289" s="17"/>
    </row>
    <row r="290" spans="2:2">
      <c r="B290" s="17"/>
    </row>
    <row r="291" spans="2:2">
      <c r="B291" s="17"/>
    </row>
    <row r="292" spans="2:2">
      <c r="B292" s="17"/>
    </row>
    <row r="293" spans="2:2">
      <c r="B293" s="17"/>
    </row>
    <row r="294" spans="2:2">
      <c r="B294" s="17"/>
    </row>
    <row r="295" spans="2:2">
      <c r="B295" s="17"/>
    </row>
    <row r="296" spans="2:2">
      <c r="B296" s="17"/>
    </row>
    <row r="297" spans="2:2">
      <c r="B297" s="17"/>
    </row>
    <row r="298" spans="2:2">
      <c r="B298" s="17"/>
    </row>
    <row r="299" spans="2:2">
      <c r="B299" s="17"/>
    </row>
    <row r="300" spans="2:2">
      <c r="B300" s="17"/>
    </row>
    <row r="301" spans="2:2">
      <c r="B301" s="17"/>
    </row>
    <row r="302" spans="2:2">
      <c r="B302" s="17"/>
    </row>
    <row r="303" spans="2:2">
      <c r="B303" s="17"/>
    </row>
    <row r="304" spans="2:2">
      <c r="B304" s="17"/>
    </row>
    <row r="305" spans="2:2">
      <c r="B305" s="17"/>
    </row>
    <row r="306" spans="2:2">
      <c r="B306" s="17"/>
    </row>
    <row r="307" spans="2:2">
      <c r="B307" s="17"/>
    </row>
    <row r="308" spans="2:2">
      <c r="B308" s="17"/>
    </row>
    <row r="309" spans="2:2">
      <c r="B309" s="17"/>
    </row>
    <row r="310" spans="2:2">
      <c r="B310" s="17"/>
    </row>
    <row r="311" spans="2:2">
      <c r="B311" s="17"/>
    </row>
    <row r="312" spans="2:2">
      <c r="B312" s="17"/>
    </row>
    <row r="313" spans="2:2">
      <c r="B313" s="17"/>
    </row>
    <row r="314" spans="2:2">
      <c r="B314" s="17"/>
    </row>
    <row r="315" spans="2:2">
      <c r="B315" s="17"/>
    </row>
    <row r="316" spans="2:2">
      <c r="B316" s="17"/>
    </row>
    <row r="317" spans="2:2">
      <c r="B317" s="17"/>
    </row>
    <row r="318" spans="2:2">
      <c r="B318" s="17"/>
    </row>
    <row r="319" spans="2:2">
      <c r="B319" s="17"/>
    </row>
    <row r="320" spans="2:2">
      <c r="B320" s="17"/>
    </row>
    <row r="321" spans="2:2">
      <c r="B321" s="17"/>
    </row>
    <row r="322" spans="2:2">
      <c r="B322" s="17"/>
    </row>
    <row r="323" spans="2:2">
      <c r="B323" s="17"/>
    </row>
    <row r="324" spans="2:2">
      <c r="B324" s="17"/>
    </row>
    <row r="325" spans="2:2">
      <c r="B325" s="17"/>
    </row>
    <row r="326" spans="2:2">
      <c r="B326" s="17"/>
    </row>
    <row r="327" spans="2:2">
      <c r="B327" s="17"/>
    </row>
    <row r="328" spans="2:2">
      <c r="B328" s="17"/>
    </row>
    <row r="329" spans="2:2">
      <c r="B329" s="17"/>
    </row>
    <row r="330" spans="2:2">
      <c r="B330" s="17"/>
    </row>
    <row r="331" spans="2:2">
      <c r="B331" s="17"/>
    </row>
    <row r="332" spans="2:2">
      <c r="B332" s="17"/>
    </row>
    <row r="333" spans="2:2">
      <c r="B333" s="17"/>
    </row>
    <row r="334" spans="2:2">
      <c r="B334" s="17"/>
    </row>
    <row r="335" spans="2:2">
      <c r="B335" s="17"/>
    </row>
    <row r="336" spans="2:2">
      <c r="B336" s="17"/>
    </row>
    <row r="337" spans="2:2">
      <c r="B337" s="17"/>
    </row>
    <row r="338" spans="2:2">
      <c r="B338" s="17"/>
    </row>
    <row r="339" spans="2:2">
      <c r="B339" s="17"/>
    </row>
    <row r="340" spans="2:2">
      <c r="B340" s="17"/>
    </row>
    <row r="341" spans="2:2">
      <c r="B341" s="17"/>
    </row>
    <row r="342" spans="2:2">
      <c r="B342" s="17"/>
    </row>
    <row r="343" spans="2:2">
      <c r="B343" s="17"/>
    </row>
    <row r="344" spans="2:2">
      <c r="B344" s="17"/>
    </row>
    <row r="345" spans="2:2">
      <c r="B345" s="17"/>
    </row>
    <row r="346" spans="2:2">
      <c r="B346" s="17"/>
    </row>
    <row r="347" spans="2:2">
      <c r="B347" s="17"/>
    </row>
    <row r="348" spans="2:2">
      <c r="B348" s="17"/>
    </row>
    <row r="349" spans="2:2">
      <c r="B349" s="17"/>
    </row>
    <row r="350" spans="2:2">
      <c r="B350" s="17"/>
    </row>
    <row r="351" spans="2:2">
      <c r="B351" s="17"/>
    </row>
    <row r="352" spans="2:2">
      <c r="B352" s="17"/>
    </row>
    <row r="353" spans="2:2">
      <c r="B353" s="17"/>
    </row>
    <row r="354" spans="2:2">
      <c r="B354" s="17"/>
    </row>
    <row r="355" spans="2:2">
      <c r="B355" s="17"/>
    </row>
    <row r="356" spans="2:2">
      <c r="B356" s="17"/>
    </row>
    <row r="357" spans="2:2">
      <c r="B357" s="17"/>
    </row>
    <row r="358" spans="2:2">
      <c r="B358" s="17"/>
    </row>
    <row r="359" spans="2:2">
      <c r="B359" s="17"/>
    </row>
    <row r="360" spans="2:2">
      <c r="B360" s="17"/>
    </row>
    <row r="361" spans="2:2">
      <c r="B361" s="17"/>
    </row>
    <row r="362" spans="2:2">
      <c r="B362" s="17"/>
    </row>
    <row r="363" spans="2:2">
      <c r="B363" s="17"/>
    </row>
    <row r="364" spans="2:2">
      <c r="B364" s="17"/>
    </row>
    <row r="365" spans="2:2">
      <c r="B365" s="17"/>
    </row>
    <row r="366" spans="2:2">
      <c r="B366" s="17"/>
    </row>
    <row r="367" spans="2:2">
      <c r="B367" s="17"/>
    </row>
    <row r="368" spans="2:2">
      <c r="B368" s="17"/>
    </row>
    <row r="369" spans="2:2">
      <c r="B369" s="17"/>
    </row>
    <row r="370" spans="2:2">
      <c r="B370" s="17"/>
    </row>
    <row r="371" spans="2:2">
      <c r="B371" s="17"/>
    </row>
    <row r="372" spans="2:2">
      <c r="B372" s="17"/>
    </row>
    <row r="373" spans="2:2">
      <c r="B373" s="17"/>
    </row>
    <row r="374" spans="2:2">
      <c r="B374" s="17"/>
    </row>
    <row r="375" spans="2:2">
      <c r="B375" s="17"/>
    </row>
    <row r="376" spans="2:2">
      <c r="B376" s="17"/>
    </row>
    <row r="377" spans="2:2">
      <c r="B377" s="17"/>
    </row>
    <row r="378" spans="2:2">
      <c r="B378" s="17"/>
    </row>
    <row r="379" spans="2:2">
      <c r="B379" s="17"/>
    </row>
    <row r="380" spans="2:2">
      <c r="B380" s="17"/>
    </row>
    <row r="381" spans="2:2">
      <c r="B381" s="17"/>
    </row>
    <row r="382" spans="2:2">
      <c r="B382" s="17"/>
    </row>
    <row r="383" spans="2:2">
      <c r="B383" s="17"/>
    </row>
    <row r="384" spans="2:2">
      <c r="B384" s="17"/>
    </row>
    <row r="385" spans="2:2">
      <c r="B385" s="17"/>
    </row>
    <row r="386" spans="2:2">
      <c r="B386" s="17"/>
    </row>
    <row r="387" spans="2:2">
      <c r="B387" s="17"/>
    </row>
    <row r="388" spans="2:2">
      <c r="B388" s="17"/>
    </row>
    <row r="389" spans="2:2">
      <c r="B389" s="17"/>
    </row>
    <row r="390" spans="2:2">
      <c r="B390" s="17"/>
    </row>
    <row r="391" spans="2:2">
      <c r="B391" s="17"/>
    </row>
    <row r="392" spans="2:2">
      <c r="B392" s="17"/>
    </row>
    <row r="393" spans="2:2">
      <c r="B393" s="17"/>
    </row>
    <row r="394" spans="2:2">
      <c r="B394" s="17"/>
    </row>
    <row r="395" spans="2:2">
      <c r="B395" s="17"/>
    </row>
    <row r="396" spans="2:2">
      <c r="B396" s="17"/>
    </row>
    <row r="397" spans="2:2">
      <c r="B397" s="17"/>
    </row>
    <row r="398" spans="2:2">
      <c r="B398" s="17"/>
    </row>
    <row r="399" spans="2:2">
      <c r="B399" s="17"/>
    </row>
    <row r="400" spans="2:2">
      <c r="B400" s="17"/>
    </row>
    <row r="401" spans="2:2">
      <c r="B401" s="17"/>
    </row>
    <row r="402" spans="2:2">
      <c r="B402" s="17"/>
    </row>
    <row r="403" spans="2:2">
      <c r="B403" s="17"/>
    </row>
    <row r="404" spans="2:2">
      <c r="B404" s="17"/>
    </row>
    <row r="405" spans="2:2">
      <c r="B405" s="17"/>
    </row>
    <row r="406" spans="2:2">
      <c r="B406" s="17"/>
    </row>
    <row r="407" spans="2:2">
      <c r="B407" s="17"/>
    </row>
    <row r="408" spans="2:2">
      <c r="B408" s="17"/>
    </row>
    <row r="409" spans="2:2">
      <c r="B409" s="17"/>
    </row>
    <row r="410" spans="2:2">
      <c r="B410" s="17"/>
    </row>
    <row r="411" spans="2:2">
      <c r="B411" s="17"/>
    </row>
    <row r="412" spans="2:2">
      <c r="B412" s="17"/>
    </row>
    <row r="413" spans="2:2">
      <c r="B413" s="17"/>
    </row>
    <row r="414" spans="2:2">
      <c r="B414" s="17"/>
    </row>
    <row r="415" spans="2:2">
      <c r="B415" s="17"/>
    </row>
    <row r="416" spans="2:2">
      <c r="B416" s="17"/>
    </row>
    <row r="417" spans="2:2">
      <c r="B417" s="17"/>
    </row>
    <row r="418" spans="2:2">
      <c r="B418" s="17"/>
    </row>
    <row r="419" spans="2:2">
      <c r="B419" s="17"/>
    </row>
    <row r="420" spans="2:2">
      <c r="B420" s="17"/>
    </row>
    <row r="421" spans="2:2">
      <c r="B421" s="17"/>
    </row>
    <row r="422" spans="2:2">
      <c r="B422" s="17"/>
    </row>
    <row r="423" spans="2:2">
      <c r="B423" s="17"/>
    </row>
    <row r="424" spans="2:2">
      <c r="B424" s="17"/>
    </row>
    <row r="425" spans="2:2">
      <c r="B425" s="17"/>
    </row>
    <row r="426" spans="2:2">
      <c r="B426" s="17"/>
    </row>
    <row r="427" spans="2:2">
      <c r="B427" s="17"/>
    </row>
    <row r="428" spans="2:2">
      <c r="B428" s="17"/>
    </row>
    <row r="429" spans="2:2">
      <c r="B429" s="17"/>
    </row>
    <row r="430" spans="2:2">
      <c r="B430" s="17"/>
    </row>
    <row r="431" spans="2:2">
      <c r="B431" s="17"/>
    </row>
    <row r="432" spans="2:2">
      <c r="B432" s="17"/>
    </row>
    <row r="433" spans="2:2">
      <c r="B433" s="17"/>
    </row>
    <row r="434" spans="2:2">
      <c r="B434" s="17"/>
    </row>
    <row r="435" spans="2:2">
      <c r="B435" s="17"/>
    </row>
    <row r="436" spans="2:2">
      <c r="B436" s="17"/>
    </row>
    <row r="437" spans="2:2">
      <c r="B437" s="17"/>
    </row>
    <row r="438" spans="2:2">
      <c r="B438" s="17"/>
    </row>
    <row r="439" spans="2:2">
      <c r="B439" s="17"/>
    </row>
    <row r="440" spans="2:2">
      <c r="B440" s="17"/>
    </row>
    <row r="441" spans="2:2">
      <c r="B441" s="17"/>
    </row>
    <row r="442" spans="2:2">
      <c r="B442" s="17"/>
    </row>
    <row r="443" spans="2:2">
      <c r="B443" s="17"/>
    </row>
    <row r="444" spans="2:2">
      <c r="B444" s="17"/>
    </row>
    <row r="445" spans="2:2">
      <c r="B445" s="17"/>
    </row>
    <row r="446" spans="2:2">
      <c r="B446" s="17"/>
    </row>
    <row r="447" spans="2:2">
      <c r="B447" s="17"/>
    </row>
    <row r="448" spans="2:2">
      <c r="B448" s="17"/>
    </row>
    <row r="449" spans="2:2">
      <c r="B449" s="17"/>
    </row>
    <row r="450" spans="2:2">
      <c r="B450" s="17"/>
    </row>
    <row r="451" spans="2:2">
      <c r="B451" s="17"/>
    </row>
    <row r="452" spans="2:2">
      <c r="B452" s="17"/>
    </row>
    <row r="453" spans="2:2">
      <c r="B453" s="17"/>
    </row>
    <row r="454" spans="2:2">
      <c r="B454" s="17"/>
    </row>
    <row r="455" spans="2:2">
      <c r="B455" s="17"/>
    </row>
    <row r="456" spans="2:2">
      <c r="B456" s="17"/>
    </row>
    <row r="457" spans="2:2">
      <c r="B457" s="17"/>
    </row>
    <row r="458" spans="2:2">
      <c r="B458" s="17"/>
    </row>
    <row r="459" spans="2:2">
      <c r="B459" s="17"/>
    </row>
    <row r="460" spans="2:2">
      <c r="B460" s="17"/>
    </row>
    <row r="461" spans="2:2">
      <c r="B461" s="17"/>
    </row>
    <row r="462" spans="2:2">
      <c r="B462" s="17"/>
    </row>
    <row r="463" spans="2:2">
      <c r="B463" s="17"/>
    </row>
    <row r="464" spans="2:2">
      <c r="B464" s="17"/>
    </row>
    <row r="465" spans="2:2">
      <c r="B465" s="17"/>
    </row>
    <row r="466" spans="2:2">
      <c r="B466" s="17"/>
    </row>
    <row r="467" spans="2:2">
      <c r="B467" s="17"/>
    </row>
    <row r="468" spans="2:2">
      <c r="B468" s="17"/>
    </row>
    <row r="469" spans="2:2">
      <c r="B469" s="17"/>
    </row>
    <row r="470" spans="2:2">
      <c r="B470" s="17"/>
    </row>
    <row r="471" spans="2:2">
      <c r="B471" s="17"/>
    </row>
    <row r="472" spans="2:2">
      <c r="B472" s="17"/>
    </row>
    <row r="473" spans="2:2">
      <c r="B473" s="17"/>
    </row>
    <row r="474" spans="2:2">
      <c r="B474" s="17"/>
    </row>
    <row r="475" spans="2:2">
      <c r="B475" s="17"/>
    </row>
    <row r="476" spans="2:2">
      <c r="B476" s="17"/>
    </row>
    <row r="477" spans="2:2">
      <c r="B477" s="17"/>
    </row>
    <row r="478" spans="2:2">
      <c r="B478" s="17"/>
    </row>
    <row r="479" spans="2:2">
      <c r="B479" s="17"/>
    </row>
    <row r="480" spans="2:2">
      <c r="B480" s="17"/>
    </row>
    <row r="481" spans="2:2">
      <c r="B481" s="17"/>
    </row>
    <row r="482" spans="2:2">
      <c r="B482" s="17"/>
    </row>
    <row r="483" spans="2:2">
      <c r="B483" s="17"/>
    </row>
    <row r="484" spans="2:2">
      <c r="B484" s="17"/>
    </row>
    <row r="485" spans="2:2">
      <c r="B485" s="17"/>
    </row>
    <row r="486" spans="2:2">
      <c r="B486" s="17"/>
    </row>
    <row r="487" spans="2:2">
      <c r="B487" s="17"/>
    </row>
    <row r="488" spans="2:2">
      <c r="B488" s="17"/>
    </row>
    <row r="489" spans="2:2">
      <c r="B489" s="17"/>
    </row>
    <row r="490" spans="2:2">
      <c r="B490" s="17"/>
    </row>
    <row r="491" spans="2:2">
      <c r="B491" s="17"/>
    </row>
    <row r="492" spans="2:2">
      <c r="B492" s="17"/>
    </row>
    <row r="493" spans="2:2">
      <c r="B493" s="17"/>
    </row>
    <row r="494" spans="2:2">
      <c r="B494" s="17"/>
    </row>
    <row r="495" spans="2:2">
      <c r="B495" s="17"/>
    </row>
    <row r="496" spans="2:2">
      <c r="B496" s="17"/>
    </row>
    <row r="497" spans="2:2">
      <c r="B497" s="17"/>
    </row>
    <row r="498" spans="2:2">
      <c r="B498" s="17"/>
    </row>
    <row r="499" spans="2:2">
      <c r="B499" s="17"/>
    </row>
    <row r="500" spans="2:2">
      <c r="B500" s="17"/>
    </row>
    <row r="501" spans="2:2">
      <c r="B501" s="17"/>
    </row>
    <row r="502" spans="2:2">
      <c r="B502" s="17"/>
    </row>
    <row r="503" spans="2:2">
      <c r="B503" s="17"/>
    </row>
    <row r="504" spans="2:2">
      <c r="B504" s="17"/>
    </row>
    <row r="505" spans="2:2">
      <c r="B505" s="17"/>
    </row>
    <row r="506" spans="2:2">
      <c r="B506" s="17"/>
    </row>
    <row r="507" spans="2:2">
      <c r="B507" s="17"/>
    </row>
    <row r="508" spans="2:2">
      <c r="B508" s="17"/>
    </row>
    <row r="509" spans="2:2">
      <c r="B509" s="17"/>
    </row>
    <row r="510" spans="2:2">
      <c r="B510" s="17"/>
    </row>
    <row r="511" spans="2:2">
      <c r="B511" s="17"/>
    </row>
    <row r="512" spans="2:2">
      <c r="B512" s="17"/>
    </row>
    <row r="513" spans="2:2">
      <c r="B513" s="17"/>
    </row>
    <row r="514" spans="2:2">
      <c r="B514" s="17"/>
    </row>
    <row r="515" spans="2:2">
      <c r="B515" s="17"/>
    </row>
    <row r="516" spans="2:2">
      <c r="B516" s="17"/>
    </row>
    <row r="517" spans="2:2">
      <c r="B517" s="17"/>
    </row>
    <row r="518" spans="2:2">
      <c r="B518" s="17"/>
    </row>
    <row r="519" spans="2:2">
      <c r="B519" s="17"/>
    </row>
    <row r="520" spans="2:2">
      <c r="B520" s="17"/>
    </row>
    <row r="521" spans="2:2">
      <c r="B521" s="17"/>
    </row>
    <row r="522" spans="2:2">
      <c r="B522" s="17"/>
    </row>
    <row r="523" spans="2:2">
      <c r="B523" s="17"/>
    </row>
    <row r="524" spans="2:2">
      <c r="B524" s="17"/>
    </row>
    <row r="525" spans="2:2">
      <c r="B525" s="17"/>
    </row>
    <row r="526" spans="2:2">
      <c r="B526" s="17"/>
    </row>
    <row r="527" spans="2:2">
      <c r="B527" s="17"/>
    </row>
    <row r="528" spans="2:2">
      <c r="B528" s="17"/>
    </row>
    <row r="529" spans="2:2">
      <c r="B529" s="17"/>
    </row>
    <row r="530" spans="2:2">
      <c r="B530" s="17"/>
    </row>
    <row r="531" spans="2:2">
      <c r="B531" s="17"/>
    </row>
    <row r="532" spans="2:2">
      <c r="B532" s="17"/>
    </row>
    <row r="533" spans="2:2">
      <c r="B533" s="17"/>
    </row>
    <row r="534" spans="2:2">
      <c r="B534" s="17"/>
    </row>
    <row r="535" spans="2:2">
      <c r="B535" s="17"/>
    </row>
    <row r="536" spans="2:2">
      <c r="B536" s="17"/>
    </row>
    <row r="537" spans="2:2">
      <c r="B537" s="17"/>
    </row>
    <row r="538" spans="2:2">
      <c r="B538" s="17"/>
    </row>
    <row r="539" spans="2:2">
      <c r="B539" s="17"/>
    </row>
    <row r="540" spans="2:2">
      <c r="B540" s="17"/>
    </row>
    <row r="541" spans="2:2">
      <c r="B541" s="17"/>
    </row>
    <row r="542" spans="2:2">
      <c r="B542" s="17"/>
    </row>
    <row r="543" spans="2:2">
      <c r="B543" s="17"/>
    </row>
    <row r="544" spans="2:2">
      <c r="B544" s="17"/>
    </row>
    <row r="545" spans="2:2">
      <c r="B545" s="17"/>
    </row>
    <row r="546" spans="2:2">
      <c r="B546" s="17"/>
    </row>
    <row r="547" spans="2:2">
      <c r="B547" s="17"/>
    </row>
    <row r="548" spans="2:2">
      <c r="B548" s="17"/>
    </row>
    <row r="549" spans="2:2">
      <c r="B549" s="17"/>
    </row>
    <row r="550" spans="2:2">
      <c r="B550" s="17"/>
    </row>
    <row r="551" spans="2:2">
      <c r="B551" s="17"/>
    </row>
    <row r="552" spans="2:2">
      <c r="B552" s="17"/>
    </row>
    <row r="553" spans="2:2">
      <c r="B553" s="17"/>
    </row>
    <row r="554" spans="2:2">
      <c r="B554" s="17"/>
    </row>
    <row r="555" spans="2:2">
      <c r="B555" s="17"/>
    </row>
    <row r="556" spans="2:2">
      <c r="B556" s="17"/>
    </row>
    <row r="557" spans="2:2">
      <c r="B557" s="17"/>
    </row>
    <row r="558" spans="2:2">
      <c r="B558" s="17"/>
    </row>
    <row r="559" spans="2:2">
      <c r="B559" s="17"/>
    </row>
    <row r="560" spans="2:2">
      <c r="B560" s="17"/>
    </row>
    <row r="561" spans="2:2">
      <c r="B561" s="17"/>
    </row>
    <row r="562" spans="2:2">
      <c r="B562" s="17"/>
    </row>
    <row r="563" spans="2:2">
      <c r="B563" s="17"/>
    </row>
    <row r="564" spans="2:2">
      <c r="B564" s="17"/>
    </row>
    <row r="565" spans="2:2">
      <c r="B565" s="17"/>
    </row>
    <row r="566" spans="2:2">
      <c r="B566" s="17"/>
    </row>
    <row r="567" spans="2:2">
      <c r="B567" s="17"/>
    </row>
    <row r="568" spans="2:2">
      <c r="B568" s="17"/>
    </row>
    <row r="569" spans="2:2">
      <c r="B569" s="17"/>
    </row>
    <row r="570" spans="2:2">
      <c r="B570" s="17"/>
    </row>
    <row r="571" spans="2:2">
      <c r="B571" s="17"/>
    </row>
    <row r="572" spans="2:2">
      <c r="B572" s="17"/>
    </row>
    <row r="573" spans="2:2">
      <c r="B573" s="17"/>
    </row>
    <row r="574" spans="2:2">
      <c r="B574" s="17"/>
    </row>
    <row r="575" spans="2:2">
      <c r="B575" s="17"/>
    </row>
    <row r="576" spans="2:2">
      <c r="B576" s="17"/>
    </row>
    <row r="577" spans="2:2">
      <c r="B577" s="17"/>
    </row>
    <row r="578" spans="2:2">
      <c r="B578" s="17"/>
    </row>
    <row r="579" spans="2:2">
      <c r="B579" s="17"/>
    </row>
    <row r="580" spans="2:2">
      <c r="B580" s="17"/>
    </row>
    <row r="581" spans="2:2">
      <c r="B581" s="17"/>
    </row>
    <row r="582" spans="2:2">
      <c r="B582" s="17"/>
    </row>
    <row r="583" spans="2:2">
      <c r="B583" s="17"/>
    </row>
    <row r="584" spans="2:2">
      <c r="B584" s="17"/>
    </row>
    <row r="585" spans="2:2">
      <c r="B585" s="17"/>
    </row>
    <row r="586" spans="2:2">
      <c r="B586" s="17"/>
    </row>
    <row r="587" spans="2:2">
      <c r="B587" s="17"/>
    </row>
    <row r="588" spans="2:2">
      <c r="B588" s="17"/>
    </row>
    <row r="589" spans="2:2">
      <c r="B589" s="17"/>
    </row>
    <row r="590" spans="2:2">
      <c r="B590" s="17"/>
    </row>
    <row r="591" spans="2:2">
      <c r="B591" s="17"/>
    </row>
    <row r="592" spans="2:2">
      <c r="B592" s="17"/>
    </row>
    <row r="593" spans="2:2">
      <c r="B593" s="17"/>
    </row>
    <row r="594" spans="2:2">
      <c r="B594" s="17"/>
    </row>
    <row r="595" spans="2:2">
      <c r="B595" s="17"/>
    </row>
    <row r="596" spans="2:2">
      <c r="B596" s="17"/>
    </row>
    <row r="597" spans="2:2">
      <c r="B597" s="17"/>
    </row>
    <row r="598" spans="2:2">
      <c r="B598" s="17"/>
    </row>
    <row r="599" spans="2:2">
      <c r="B599" s="17"/>
    </row>
    <row r="600" spans="2:2">
      <c r="B600" s="17"/>
    </row>
    <row r="601" spans="2:2">
      <c r="B601" s="17"/>
    </row>
    <row r="602" spans="2:2">
      <c r="B602" s="17"/>
    </row>
    <row r="603" spans="2:2">
      <c r="B603" s="17"/>
    </row>
    <row r="604" spans="2:2">
      <c r="B604" s="17"/>
    </row>
    <row r="605" spans="2:2">
      <c r="B605" s="17"/>
    </row>
    <row r="606" spans="2:2">
      <c r="B606" s="17"/>
    </row>
    <row r="607" spans="2:2">
      <c r="B607" s="17"/>
    </row>
    <row r="608" spans="2:2">
      <c r="B608" s="17"/>
    </row>
    <row r="609" spans="2:2">
      <c r="B609" s="17"/>
    </row>
    <row r="610" spans="2:2">
      <c r="B610" s="17"/>
    </row>
    <row r="611" spans="2:2">
      <c r="B611" s="17"/>
    </row>
    <row r="612" spans="2:2">
      <c r="B612" s="17"/>
    </row>
    <row r="613" spans="2:2">
      <c r="B613" s="17"/>
    </row>
    <row r="614" spans="2:2">
      <c r="B614" s="17"/>
    </row>
    <row r="615" spans="2:2">
      <c r="B615" s="17"/>
    </row>
    <row r="616" spans="2:2">
      <c r="B616" s="17"/>
    </row>
    <row r="617" spans="2:2">
      <c r="B617" s="17"/>
    </row>
    <row r="618" spans="2:2">
      <c r="B618" s="17"/>
    </row>
    <row r="619" spans="2:2">
      <c r="B619" s="17"/>
    </row>
    <row r="620" spans="2:2">
      <c r="B620" s="17"/>
    </row>
    <row r="621" spans="2:2">
      <c r="B621" s="17"/>
    </row>
    <row r="622" spans="2:2">
      <c r="B622" s="17"/>
    </row>
    <row r="623" spans="2:2">
      <c r="B623" s="17"/>
    </row>
    <row r="624" spans="2:2">
      <c r="B624" s="17"/>
    </row>
    <row r="625" spans="2:2">
      <c r="B625" s="17"/>
    </row>
    <row r="626" spans="2:2">
      <c r="B626" s="17"/>
    </row>
    <row r="627" spans="2:2">
      <c r="B627" s="17"/>
    </row>
    <row r="628" spans="2:2">
      <c r="B628" s="17"/>
    </row>
    <row r="629" spans="2:2">
      <c r="B629" s="17"/>
    </row>
    <row r="630" spans="2:2">
      <c r="B630" s="17"/>
    </row>
    <row r="631" spans="2:2">
      <c r="B631" s="17"/>
    </row>
    <row r="632" spans="2:2">
      <c r="B632" s="17"/>
    </row>
    <row r="633" spans="2:2">
      <c r="B633" s="17"/>
    </row>
    <row r="634" spans="2:2">
      <c r="B634" s="17"/>
    </row>
    <row r="635" spans="2:2">
      <c r="B635" s="17"/>
    </row>
    <row r="636" spans="2:2">
      <c r="B636" s="17"/>
    </row>
    <row r="637" spans="2:2">
      <c r="B637" s="17"/>
    </row>
    <row r="638" spans="2:2">
      <c r="B638" s="17"/>
    </row>
    <row r="639" spans="2:2">
      <c r="B639" s="17"/>
    </row>
    <row r="640" spans="2:2">
      <c r="B640" s="17"/>
    </row>
    <row r="641" spans="2:2">
      <c r="B641" s="17"/>
    </row>
    <row r="642" spans="2:2">
      <c r="B642" s="17"/>
    </row>
    <row r="643" spans="2:2">
      <c r="B643" s="17"/>
    </row>
    <row r="644" spans="2:2">
      <c r="B644" s="17"/>
    </row>
    <row r="645" spans="2:2">
      <c r="B645" s="17"/>
    </row>
    <row r="646" spans="2:2">
      <c r="B646" s="17"/>
    </row>
    <row r="647" spans="2:2">
      <c r="B647" s="17"/>
    </row>
    <row r="648" spans="2:2">
      <c r="B648" s="17"/>
    </row>
    <row r="649" spans="2:2">
      <c r="B649" s="17"/>
    </row>
    <row r="650" spans="2:2">
      <c r="B650" s="17"/>
    </row>
    <row r="651" spans="2:2">
      <c r="B651" s="17"/>
    </row>
    <row r="652" spans="2:2">
      <c r="B652" s="17"/>
    </row>
    <row r="653" spans="2:2">
      <c r="B653" s="17"/>
    </row>
    <row r="654" spans="2:2">
      <c r="B654" s="17"/>
    </row>
    <row r="655" spans="2:2">
      <c r="B655" s="17"/>
    </row>
    <row r="656" spans="2:2">
      <c r="B656" s="17"/>
    </row>
    <row r="657" spans="2:2">
      <c r="B657" s="17"/>
    </row>
    <row r="658" spans="2:2">
      <c r="B658" s="17"/>
    </row>
    <row r="659" spans="2:2">
      <c r="B659" s="17"/>
    </row>
    <row r="660" spans="2:2">
      <c r="B660" s="17"/>
    </row>
    <row r="661" spans="2:2">
      <c r="B661" s="17"/>
    </row>
    <row r="662" spans="2:2">
      <c r="B662" s="17"/>
    </row>
    <row r="663" spans="2:2">
      <c r="B663" s="17"/>
    </row>
    <row r="664" spans="2:2">
      <c r="B664" s="17"/>
    </row>
    <row r="665" spans="2:2">
      <c r="B665" s="17"/>
    </row>
    <row r="666" spans="2:2">
      <c r="B666" s="17"/>
    </row>
    <row r="667" spans="2:2">
      <c r="B667" s="17"/>
    </row>
    <row r="668" spans="2:2">
      <c r="B668" s="17"/>
    </row>
    <row r="669" spans="2:2">
      <c r="B669" s="17"/>
    </row>
    <row r="670" spans="2:2">
      <c r="B670" s="17"/>
    </row>
    <row r="671" spans="2:2">
      <c r="B671" s="17"/>
    </row>
    <row r="672" spans="2:2">
      <c r="B672" s="17"/>
    </row>
    <row r="673" spans="2:2">
      <c r="B673" s="17"/>
    </row>
    <row r="674" spans="2:2">
      <c r="B674" s="17"/>
    </row>
    <row r="675" spans="2:2">
      <c r="B675" s="17"/>
    </row>
    <row r="676" spans="2:2">
      <c r="B676" s="17"/>
    </row>
    <row r="677" spans="2:2">
      <c r="B677" s="17"/>
    </row>
    <row r="678" spans="2:2">
      <c r="B678" s="17"/>
    </row>
    <row r="679" spans="2:2">
      <c r="B679" s="17"/>
    </row>
    <row r="680" spans="2:2">
      <c r="B680" s="17"/>
    </row>
    <row r="681" spans="2:2">
      <c r="B681" s="17"/>
    </row>
    <row r="682" spans="2:2">
      <c r="B682" s="17"/>
    </row>
    <row r="683" spans="2:2">
      <c r="B683" s="17"/>
    </row>
    <row r="684" spans="2:2">
      <c r="B684" s="17"/>
    </row>
    <row r="685" spans="2:2">
      <c r="B685" s="17"/>
    </row>
    <row r="686" spans="2:2">
      <c r="B686" s="17"/>
    </row>
    <row r="687" spans="2:2">
      <c r="B687" s="17"/>
    </row>
    <row r="688" spans="2:2">
      <c r="B688" s="17"/>
    </row>
    <row r="689" spans="2:2">
      <c r="B689" s="17"/>
    </row>
    <row r="690" spans="2:2">
      <c r="B690" s="17"/>
    </row>
    <row r="691" spans="2:2">
      <c r="B691" s="17"/>
    </row>
    <row r="692" spans="2:2">
      <c r="B692" s="17"/>
    </row>
    <row r="693" spans="2:2">
      <c r="B693" s="17"/>
    </row>
    <row r="694" spans="2:2">
      <c r="B694" s="17"/>
    </row>
    <row r="695" spans="2:2">
      <c r="B695" s="17"/>
    </row>
    <row r="696" spans="2:2">
      <c r="B696" s="17"/>
    </row>
    <row r="697" spans="2:2">
      <c r="B697" s="17"/>
    </row>
    <row r="698" spans="2:2">
      <c r="B698" s="17"/>
    </row>
    <row r="699" spans="2:2">
      <c r="B699" s="17"/>
    </row>
    <row r="700" spans="2:2">
      <c r="B700" s="17"/>
    </row>
    <row r="701" spans="2:2">
      <c r="B701" s="17"/>
    </row>
    <row r="702" spans="2:2">
      <c r="B702" s="17"/>
    </row>
    <row r="703" spans="2:2">
      <c r="B703" s="17"/>
    </row>
    <row r="704" spans="2:2">
      <c r="B704" s="17"/>
    </row>
    <row r="705" spans="2:2">
      <c r="B705" s="17"/>
    </row>
    <row r="706" spans="2:2">
      <c r="B706" s="17"/>
    </row>
    <row r="707" spans="2:2">
      <c r="B707" s="17"/>
    </row>
    <row r="708" spans="2:2">
      <c r="B708" s="17"/>
    </row>
    <row r="709" spans="2:2">
      <c r="B709" s="17"/>
    </row>
    <row r="710" spans="2:2">
      <c r="B710" s="17"/>
    </row>
    <row r="711" spans="2:2">
      <c r="B711" s="17"/>
    </row>
    <row r="712" spans="2:2">
      <c r="B712" s="17"/>
    </row>
    <row r="713" spans="2:2">
      <c r="B713" s="17"/>
    </row>
    <row r="714" spans="2:2">
      <c r="B714" s="17"/>
    </row>
    <row r="715" spans="2:2">
      <c r="B715" s="17"/>
    </row>
    <row r="716" spans="2:2">
      <c r="B716" s="17"/>
    </row>
    <row r="717" spans="2:2">
      <c r="B717" s="17"/>
    </row>
    <row r="718" spans="2:2">
      <c r="B718" s="17"/>
    </row>
    <row r="719" spans="2:2">
      <c r="B719" s="17"/>
    </row>
    <row r="720" spans="2:2">
      <c r="B720" s="17"/>
    </row>
    <row r="721" spans="2:2">
      <c r="B721" s="17"/>
    </row>
    <row r="722" spans="2:2">
      <c r="B722" s="17"/>
    </row>
    <row r="723" spans="2:2">
      <c r="B723" s="17"/>
    </row>
    <row r="724" spans="2:2">
      <c r="B724" s="17"/>
    </row>
    <row r="725" spans="2:2">
      <c r="B725" s="17"/>
    </row>
    <row r="726" spans="2:2">
      <c r="B726" s="17"/>
    </row>
    <row r="727" spans="2:2">
      <c r="B727" s="17"/>
    </row>
    <row r="728" spans="2:2">
      <c r="B728" s="17"/>
    </row>
    <row r="729" spans="2:2">
      <c r="B729" s="17"/>
    </row>
    <row r="730" spans="2:2">
      <c r="B730" s="17"/>
    </row>
    <row r="731" spans="2:2">
      <c r="B731" s="17"/>
    </row>
    <row r="732" spans="2:2">
      <c r="B732" s="17"/>
    </row>
    <row r="733" spans="2:2">
      <c r="B733" s="17"/>
    </row>
    <row r="734" spans="2:2">
      <c r="B734" s="17"/>
    </row>
    <row r="735" spans="2:2">
      <c r="B735" s="17"/>
    </row>
    <row r="736" spans="2:2">
      <c r="B736" s="17"/>
    </row>
    <row r="737" spans="2:2">
      <c r="B737" s="17"/>
    </row>
    <row r="738" spans="2:2">
      <c r="B738" s="17"/>
    </row>
    <row r="739" spans="2:2">
      <c r="B739" s="17"/>
    </row>
    <row r="740" spans="2:2">
      <c r="B740" s="17"/>
    </row>
    <row r="741" spans="2:2">
      <c r="B741" s="17"/>
    </row>
    <row r="742" spans="2:2">
      <c r="B742" s="17"/>
    </row>
    <row r="743" spans="2:2">
      <c r="B743" s="17"/>
    </row>
    <row r="744" spans="2:2">
      <c r="B744" s="17"/>
    </row>
    <row r="745" spans="2:2">
      <c r="B745" s="17"/>
    </row>
    <row r="746" spans="2:2">
      <c r="B746" s="17"/>
    </row>
    <row r="747" spans="2:2">
      <c r="B747" s="17"/>
    </row>
    <row r="748" spans="2:2">
      <c r="B748" s="17"/>
    </row>
    <row r="749" spans="2:2">
      <c r="B749" s="17"/>
    </row>
    <row r="750" spans="2:2">
      <c r="B750" s="17"/>
    </row>
    <row r="751" spans="2:2">
      <c r="B751" s="17"/>
    </row>
    <row r="752" spans="2:2">
      <c r="B752" s="17"/>
    </row>
    <row r="753" spans="2:2">
      <c r="B753" s="17"/>
    </row>
    <row r="754" spans="2:2">
      <c r="B754" s="17"/>
    </row>
    <row r="755" spans="2:2">
      <c r="B755" s="17"/>
    </row>
    <row r="756" spans="2:2">
      <c r="B756" s="17"/>
    </row>
    <row r="757" spans="2:2">
      <c r="B757" s="17"/>
    </row>
    <row r="758" spans="2:2">
      <c r="B758" s="17"/>
    </row>
    <row r="759" spans="2:2">
      <c r="B759" s="17"/>
    </row>
    <row r="760" spans="2:2">
      <c r="B760" s="17"/>
    </row>
    <row r="761" spans="2:2">
      <c r="B761" s="18"/>
    </row>
    <row r="762" spans="2:2">
      <c r="B762" s="17"/>
    </row>
    <row r="763" spans="2:2">
      <c r="B763" s="17"/>
    </row>
    <row r="764" spans="2:2">
      <c r="B764" s="17"/>
    </row>
    <row r="765" spans="2:2">
      <c r="B765" s="17"/>
    </row>
    <row r="766" spans="2:2">
      <c r="B766" s="17"/>
    </row>
    <row r="767" spans="2:2">
      <c r="B767" s="17"/>
    </row>
    <row r="768" spans="2:2">
      <c r="B768" s="17"/>
    </row>
    <row r="769" spans="2:2">
      <c r="B769" s="17"/>
    </row>
    <row r="770" spans="2:2">
      <c r="B770" s="17"/>
    </row>
    <row r="771" spans="2:2">
      <c r="B771" s="17"/>
    </row>
    <row r="772" spans="2:2">
      <c r="B772" s="17"/>
    </row>
    <row r="773" spans="2:2">
      <c r="B773" s="17"/>
    </row>
    <row r="774" spans="2:2">
      <c r="B774" s="17"/>
    </row>
    <row r="775" spans="2:2">
      <c r="B775" s="17"/>
    </row>
    <row r="776" spans="2:2">
      <c r="B776" s="17"/>
    </row>
    <row r="777" spans="2:2">
      <c r="B777" s="17"/>
    </row>
    <row r="778" spans="2:2">
      <c r="B778" s="17"/>
    </row>
    <row r="779" spans="2:2">
      <c r="B779" s="17"/>
    </row>
    <row r="780" spans="2:2">
      <c r="B780" s="17"/>
    </row>
    <row r="781" spans="2:2">
      <c r="B781" s="17"/>
    </row>
    <row r="782" spans="2:2">
      <c r="B782" s="17"/>
    </row>
    <row r="783" spans="2:2">
      <c r="B783" s="17"/>
    </row>
    <row r="784" spans="2:2">
      <c r="B784" s="17"/>
    </row>
    <row r="785" spans="2:2">
      <c r="B785" s="17"/>
    </row>
    <row r="786" spans="2:2">
      <c r="B786" s="17"/>
    </row>
    <row r="787" spans="2:2">
      <c r="B787" s="17"/>
    </row>
    <row r="788" spans="2:2">
      <c r="B788" s="17"/>
    </row>
    <row r="789" spans="2:2">
      <c r="B789" s="17"/>
    </row>
    <row r="790" spans="2:2">
      <c r="B790" s="17"/>
    </row>
    <row r="791" spans="2:2">
      <c r="B791" s="17"/>
    </row>
    <row r="792" spans="2:2">
      <c r="B792" s="17"/>
    </row>
    <row r="793" spans="2:2">
      <c r="B793" s="17"/>
    </row>
    <row r="794" spans="2:2">
      <c r="B794" s="17"/>
    </row>
    <row r="795" spans="2:2">
      <c r="B795" s="17"/>
    </row>
    <row r="796" spans="2:2">
      <c r="B796" s="17"/>
    </row>
    <row r="797" spans="2:2">
      <c r="B797" s="17"/>
    </row>
    <row r="798" spans="2:2">
      <c r="B798" s="17"/>
    </row>
    <row r="799" spans="2:2">
      <c r="B799" s="17"/>
    </row>
    <row r="800" spans="2:2">
      <c r="B800" s="17"/>
    </row>
    <row r="801" spans="2:2">
      <c r="B801" s="17"/>
    </row>
    <row r="802" spans="2:2">
      <c r="B802" s="17"/>
    </row>
    <row r="803" spans="2:2">
      <c r="B803" s="17"/>
    </row>
    <row r="804" spans="2:2">
      <c r="B804" s="17"/>
    </row>
    <row r="805" spans="2:2">
      <c r="B805" s="17"/>
    </row>
    <row r="806" spans="2:2">
      <c r="B806" s="17"/>
    </row>
    <row r="807" spans="2:2">
      <c r="B807" s="17"/>
    </row>
    <row r="808" spans="2:2">
      <c r="B808" s="17"/>
    </row>
    <row r="809" spans="2:2">
      <c r="B809" s="17"/>
    </row>
    <row r="810" spans="2:2">
      <c r="B810" s="17"/>
    </row>
    <row r="811" spans="2:2">
      <c r="B811" s="17"/>
    </row>
    <row r="812" spans="2:2">
      <c r="B812" s="17"/>
    </row>
    <row r="813" spans="2:2">
      <c r="B813" s="17"/>
    </row>
    <row r="814" spans="2:2">
      <c r="B814" s="17"/>
    </row>
    <row r="815" spans="2:2">
      <c r="B815" s="17"/>
    </row>
    <row r="816" spans="2:2">
      <c r="B816" s="17"/>
    </row>
    <row r="817" spans="2:2">
      <c r="B817" s="17"/>
    </row>
    <row r="818" spans="2:2">
      <c r="B818" s="17"/>
    </row>
    <row r="819" spans="2:2">
      <c r="B819" s="17"/>
    </row>
    <row r="820" spans="2:2">
      <c r="B820" s="17"/>
    </row>
    <row r="821" spans="2:2">
      <c r="B821" s="17"/>
    </row>
    <row r="822" spans="2:2">
      <c r="B822" s="17"/>
    </row>
    <row r="823" spans="2:2">
      <c r="B823" s="17"/>
    </row>
    <row r="824" spans="2:2">
      <c r="B824" s="17"/>
    </row>
    <row r="825" spans="2:2">
      <c r="B825" s="17"/>
    </row>
    <row r="826" spans="2:2">
      <c r="B826" s="17"/>
    </row>
    <row r="827" spans="2:2">
      <c r="B827" s="17"/>
    </row>
    <row r="828" spans="2:2">
      <c r="B828" s="17"/>
    </row>
    <row r="829" spans="2:2">
      <c r="B829" s="17"/>
    </row>
    <row r="830" spans="2:2">
      <c r="B830" s="17"/>
    </row>
    <row r="831" spans="2:2">
      <c r="B831" s="17"/>
    </row>
    <row r="832" spans="2:2">
      <c r="B832" s="17"/>
    </row>
    <row r="833" spans="2:2">
      <c r="B833" s="17"/>
    </row>
    <row r="834" spans="2:2">
      <c r="B834" s="17"/>
    </row>
    <row r="835" spans="2:2">
      <c r="B835" s="17"/>
    </row>
    <row r="836" spans="2:2">
      <c r="B836" s="17"/>
    </row>
    <row r="837" spans="2:2">
      <c r="B837" s="17"/>
    </row>
    <row r="838" spans="2:2">
      <c r="B838" s="17"/>
    </row>
    <row r="839" spans="2:2">
      <c r="B839" s="17"/>
    </row>
    <row r="840" spans="2:2">
      <c r="B840" s="17"/>
    </row>
    <row r="841" spans="2:2">
      <c r="B841" s="17"/>
    </row>
    <row r="842" spans="2:2">
      <c r="B842" s="17"/>
    </row>
    <row r="843" spans="2:2">
      <c r="B843" s="17"/>
    </row>
    <row r="844" spans="2:2">
      <c r="B844" s="17"/>
    </row>
    <row r="845" spans="2:2">
      <c r="B845" s="17"/>
    </row>
    <row r="846" spans="2:2">
      <c r="B846" s="17"/>
    </row>
    <row r="847" spans="2:2">
      <c r="B847" s="17"/>
    </row>
    <row r="848" spans="2:2">
      <c r="B848" s="17"/>
    </row>
    <row r="849" spans="2:2">
      <c r="B849" s="17"/>
    </row>
    <row r="850" spans="2:2">
      <c r="B850" s="17"/>
    </row>
    <row r="851" spans="2:2">
      <c r="B851" s="17"/>
    </row>
    <row r="852" spans="2:2">
      <c r="B852" s="17"/>
    </row>
    <row r="853" spans="2:2">
      <c r="B853" s="17"/>
    </row>
    <row r="854" spans="2:2">
      <c r="B854" s="17"/>
    </row>
    <row r="855" spans="2:2">
      <c r="B855" s="17"/>
    </row>
    <row r="856" spans="2:2">
      <c r="B856" s="17"/>
    </row>
    <row r="857" spans="2:2">
      <c r="B857" s="17"/>
    </row>
    <row r="858" spans="2:2">
      <c r="B858" s="19"/>
    </row>
    <row r="859" spans="2:2">
      <c r="B859" s="17"/>
    </row>
    <row r="860" spans="2:2">
      <c r="B860" s="17"/>
    </row>
    <row r="861" spans="2:2">
      <c r="B861" s="17"/>
    </row>
    <row r="862" spans="2:2">
      <c r="B862" s="17"/>
    </row>
    <row r="863" spans="2:2">
      <c r="B863" s="17"/>
    </row>
    <row r="864" spans="2:2">
      <c r="B864" s="17"/>
    </row>
    <row r="865" spans="2:2">
      <c r="B865" s="17"/>
    </row>
    <row r="866" spans="2:2">
      <c r="B866" s="17"/>
    </row>
    <row r="867" spans="2:2">
      <c r="B867" s="17"/>
    </row>
    <row r="868" spans="2:2">
      <c r="B868" s="17"/>
    </row>
    <row r="869" spans="2:2">
      <c r="B869" s="17"/>
    </row>
    <row r="870" spans="2:2">
      <c r="B870" s="17"/>
    </row>
    <row r="871" spans="2:2">
      <c r="B871" s="17"/>
    </row>
    <row r="872" spans="2:2">
      <c r="B872" s="17"/>
    </row>
    <row r="873" spans="2:2">
      <c r="B873" s="17"/>
    </row>
    <row r="874" spans="2:2">
      <c r="B874" s="17"/>
    </row>
    <row r="875" spans="2:2">
      <c r="B875" s="17"/>
    </row>
    <row r="876" spans="2:2">
      <c r="B876" s="17"/>
    </row>
    <row r="877" spans="2:2">
      <c r="B877" s="17"/>
    </row>
    <row r="878" spans="2:2">
      <c r="B878" s="17"/>
    </row>
    <row r="879" spans="2:2">
      <c r="B879" s="17"/>
    </row>
    <row r="880" spans="2:2">
      <c r="B880" s="17"/>
    </row>
    <row r="881" spans="2:2">
      <c r="B881" s="17"/>
    </row>
    <row r="882" spans="2:2">
      <c r="B882" s="17"/>
    </row>
    <row r="883" spans="2:2">
      <c r="B883" s="17"/>
    </row>
    <row r="884" spans="2:2">
      <c r="B884" s="17"/>
    </row>
    <row r="885" spans="2:2">
      <c r="B885" s="17"/>
    </row>
    <row r="886" spans="2:2">
      <c r="B886" s="17"/>
    </row>
    <row r="887" spans="2:2">
      <c r="B887" s="17"/>
    </row>
    <row r="888" spans="2:2">
      <c r="B888" s="17"/>
    </row>
    <row r="889" spans="2:2">
      <c r="B889" s="17"/>
    </row>
    <row r="890" spans="2:2">
      <c r="B890" s="17"/>
    </row>
    <row r="891" spans="2:2">
      <c r="B891" s="17"/>
    </row>
    <row r="892" spans="2:2">
      <c r="B892" s="17"/>
    </row>
    <row r="893" spans="2:2">
      <c r="B893" s="17"/>
    </row>
    <row r="894" spans="2:2">
      <c r="B894" s="17"/>
    </row>
    <row r="895" spans="2:2">
      <c r="B895" s="17"/>
    </row>
    <row r="896" spans="2:2">
      <c r="B896" s="17"/>
    </row>
    <row r="897" spans="2:2">
      <c r="B897" s="17"/>
    </row>
    <row r="898" spans="2:2">
      <c r="B898" s="17"/>
    </row>
    <row r="899" spans="2:2">
      <c r="B899" s="17"/>
    </row>
    <row r="900" spans="2:2">
      <c r="B900" s="17"/>
    </row>
    <row r="901" spans="2:2">
      <c r="B901" s="17"/>
    </row>
    <row r="902" spans="2:2">
      <c r="B902" s="17"/>
    </row>
    <row r="903" spans="2:2">
      <c r="B903" s="17"/>
    </row>
    <row r="904" spans="2:2">
      <c r="B904" s="17"/>
    </row>
    <row r="905" spans="2:2">
      <c r="B905" s="17"/>
    </row>
    <row r="906" spans="2:2">
      <c r="B906" s="17"/>
    </row>
    <row r="907" spans="2:2">
      <c r="B907" s="17"/>
    </row>
    <row r="908" spans="2:2">
      <c r="B908" s="17"/>
    </row>
    <row r="909" spans="2:2">
      <c r="B909" s="17"/>
    </row>
    <row r="910" spans="2:2">
      <c r="B910" s="17"/>
    </row>
    <row r="911" spans="2:2">
      <c r="B911" s="17"/>
    </row>
    <row r="912" spans="2:2">
      <c r="B912" s="17"/>
    </row>
    <row r="913" spans="2:2">
      <c r="B913" s="17"/>
    </row>
    <row r="914" spans="2:2">
      <c r="B914" s="17"/>
    </row>
    <row r="915" spans="2:2">
      <c r="B915" s="17"/>
    </row>
    <row r="916" spans="2:2">
      <c r="B916" s="17"/>
    </row>
    <row r="917" spans="2:2">
      <c r="B917" s="17"/>
    </row>
    <row r="918" spans="2:2">
      <c r="B918" s="17"/>
    </row>
    <row r="919" spans="2:2">
      <c r="B919" s="17"/>
    </row>
    <row r="920" spans="2:2">
      <c r="B920" s="17"/>
    </row>
    <row r="921" spans="2:2">
      <c r="B921" s="17"/>
    </row>
    <row r="922" spans="2:2">
      <c r="B922" s="17"/>
    </row>
    <row r="923" spans="2:2">
      <c r="B923" s="17"/>
    </row>
    <row r="924" spans="2:2">
      <c r="B924" s="17"/>
    </row>
    <row r="925" spans="2:2">
      <c r="B925" s="17"/>
    </row>
    <row r="926" spans="2:2">
      <c r="B926" s="17"/>
    </row>
    <row r="927" spans="2:2">
      <c r="B927" s="17"/>
    </row>
    <row r="928" spans="2:2">
      <c r="B928" s="17"/>
    </row>
    <row r="929" spans="2:2">
      <c r="B929" s="17"/>
    </row>
    <row r="930" spans="2:2">
      <c r="B930" s="17"/>
    </row>
    <row r="931" spans="2:2">
      <c r="B931" s="17"/>
    </row>
    <row r="932" spans="2:2">
      <c r="B932" s="17"/>
    </row>
    <row r="933" spans="2:2">
      <c r="B933" s="17"/>
    </row>
    <row r="934" spans="2:2">
      <c r="B934" s="17"/>
    </row>
    <row r="935" spans="2:2">
      <c r="B935" s="17"/>
    </row>
    <row r="936" spans="2:2">
      <c r="B936" s="17"/>
    </row>
    <row r="937" spans="2:2">
      <c r="B937" s="17"/>
    </row>
    <row r="938" spans="2:2">
      <c r="B938" s="17"/>
    </row>
    <row r="939" spans="2:2">
      <c r="B939" s="17"/>
    </row>
    <row r="940" spans="2:2">
      <c r="B940" s="17"/>
    </row>
    <row r="941" spans="2:2">
      <c r="B941" s="17"/>
    </row>
    <row r="942" spans="2:2">
      <c r="B942" s="17"/>
    </row>
    <row r="943" spans="2:2">
      <c r="B943" s="17"/>
    </row>
    <row r="944" spans="2:2">
      <c r="B944" s="17"/>
    </row>
    <row r="945" spans="2:2">
      <c r="B945" s="17"/>
    </row>
    <row r="946" spans="2:2">
      <c r="B946" s="17"/>
    </row>
    <row r="947" spans="2:2">
      <c r="B947" s="17"/>
    </row>
    <row r="948" spans="2:2">
      <c r="B948" s="17"/>
    </row>
    <row r="949" spans="2:2">
      <c r="B949" s="17"/>
    </row>
    <row r="950" spans="2:2">
      <c r="B950" s="17"/>
    </row>
    <row r="951" spans="2:2">
      <c r="B951" s="17"/>
    </row>
    <row r="952" spans="2:2">
      <c r="B952" s="17"/>
    </row>
    <row r="953" spans="2:2">
      <c r="B953" s="17"/>
    </row>
    <row r="954" spans="2:2">
      <c r="B954" s="17"/>
    </row>
    <row r="955" spans="2:2">
      <c r="B955" s="17"/>
    </row>
    <row r="956" spans="2:2">
      <c r="B956" s="17"/>
    </row>
    <row r="957" spans="2:2">
      <c r="B957" s="17"/>
    </row>
    <row r="958" spans="2:2">
      <c r="B958" s="17"/>
    </row>
    <row r="959" spans="2:2">
      <c r="B959" s="17"/>
    </row>
    <row r="960" spans="2:2">
      <c r="B960" s="17"/>
    </row>
    <row r="961" spans="2:2">
      <c r="B961" s="17"/>
    </row>
    <row r="962" spans="2:2">
      <c r="B962" s="17"/>
    </row>
    <row r="963" spans="2:2">
      <c r="B963" s="17"/>
    </row>
    <row r="964" spans="2:2">
      <c r="B964" s="17"/>
    </row>
    <row r="965" spans="2:2">
      <c r="B965" s="17"/>
    </row>
    <row r="966" spans="2:2">
      <c r="B966" s="17"/>
    </row>
    <row r="967" spans="2:2">
      <c r="B967" s="17"/>
    </row>
    <row r="968" spans="2:2">
      <c r="B968" s="17"/>
    </row>
    <row r="969" spans="2:2">
      <c r="B969" s="17"/>
    </row>
    <row r="970" spans="2:2">
      <c r="B970" s="17"/>
    </row>
    <row r="971" spans="2:2">
      <c r="B971" s="17"/>
    </row>
    <row r="972" spans="2:2">
      <c r="B972" s="17"/>
    </row>
    <row r="973" spans="2:2">
      <c r="B973" s="17"/>
    </row>
    <row r="974" spans="2:2">
      <c r="B974" s="17"/>
    </row>
    <row r="975" spans="2:2">
      <c r="B975" s="17"/>
    </row>
    <row r="976" spans="2:2">
      <c r="B976" s="17"/>
    </row>
    <row r="977" spans="2:2">
      <c r="B977" s="17"/>
    </row>
    <row r="978" spans="2:2">
      <c r="B978" s="17"/>
    </row>
    <row r="979" spans="2:2">
      <c r="B979" s="17"/>
    </row>
    <row r="980" spans="2:2">
      <c r="B980" s="17"/>
    </row>
    <row r="981" spans="2:2">
      <c r="B981" s="17"/>
    </row>
    <row r="982" spans="2:2">
      <c r="B982" s="17"/>
    </row>
    <row r="983" spans="2:2">
      <c r="B983" s="17"/>
    </row>
    <row r="984" spans="2:2">
      <c r="B984" s="17"/>
    </row>
    <row r="985" spans="2:2">
      <c r="B985" s="17"/>
    </row>
    <row r="986" spans="2:2">
      <c r="B986" s="17"/>
    </row>
    <row r="987" spans="2:2">
      <c r="B987" s="17"/>
    </row>
    <row r="988" spans="2:2">
      <c r="B988" s="17"/>
    </row>
    <row r="989" spans="2:2">
      <c r="B989" s="17"/>
    </row>
    <row r="990" spans="2:2">
      <c r="B990" s="17"/>
    </row>
    <row r="991" spans="2:2">
      <c r="B991" s="17"/>
    </row>
    <row r="992" spans="2:2">
      <c r="B992" s="17"/>
    </row>
    <row r="993" spans="2:2">
      <c r="B993" s="17"/>
    </row>
    <row r="994" spans="2:2">
      <c r="B994" s="17"/>
    </row>
    <row r="995" spans="2:2">
      <c r="B995" s="17"/>
    </row>
    <row r="996" spans="2:2">
      <c r="B996" s="17"/>
    </row>
    <row r="997" spans="2:2">
      <c r="B997" s="17"/>
    </row>
    <row r="998" spans="2:2">
      <c r="B998" s="17"/>
    </row>
    <row r="999" spans="2:2">
      <c r="B999" s="17"/>
    </row>
    <row r="1000" spans="2:2">
      <c r="B1000" s="17"/>
    </row>
    <row r="1001" spans="2:2">
      <c r="B1001" s="17"/>
    </row>
    <row r="1002" spans="2:2">
      <c r="B1002" s="17"/>
    </row>
    <row r="1003" spans="2:2">
      <c r="B1003" s="17"/>
    </row>
    <row r="1004" spans="2:2">
      <c r="B1004" s="17"/>
    </row>
    <row r="1005" spans="2:2">
      <c r="B1005" s="17"/>
    </row>
    <row r="1006" spans="2:2">
      <c r="B1006" s="17"/>
    </row>
    <row r="1007" spans="2:2">
      <c r="B1007" s="17"/>
    </row>
    <row r="1008" spans="2:2">
      <c r="B1008" s="17"/>
    </row>
    <row r="1009" spans="2:2">
      <c r="B1009" s="17"/>
    </row>
    <row r="1010" spans="2:2">
      <c r="B1010" s="17"/>
    </row>
    <row r="1011" spans="2:2">
      <c r="B1011" s="17"/>
    </row>
    <row r="1012" spans="2:2">
      <c r="B1012" s="17"/>
    </row>
    <row r="1013" spans="2:2">
      <c r="B1013" s="17"/>
    </row>
    <row r="1014" spans="2:2">
      <c r="B1014" s="17"/>
    </row>
    <row r="1015" spans="2:2">
      <c r="B1015" s="17"/>
    </row>
    <row r="1016" spans="2:2">
      <c r="B1016" s="17"/>
    </row>
    <row r="1017" spans="2:2">
      <c r="B1017" s="17"/>
    </row>
    <row r="1018" spans="2:2">
      <c r="B1018" s="17"/>
    </row>
    <row r="1019" spans="2:2">
      <c r="B1019" s="17"/>
    </row>
    <row r="1020" spans="2:2">
      <c r="B1020" s="17"/>
    </row>
    <row r="1021" spans="2:2">
      <c r="B1021" s="17"/>
    </row>
    <row r="1022" spans="2:2">
      <c r="B1022" s="17"/>
    </row>
    <row r="1023" spans="2:2">
      <c r="B1023" s="17"/>
    </row>
    <row r="1024" spans="2:2">
      <c r="B1024" s="17"/>
    </row>
    <row r="1025" spans="2:2">
      <c r="B1025" s="17"/>
    </row>
    <row r="1026" spans="2:2">
      <c r="B1026" s="17"/>
    </row>
    <row r="1027" spans="2:2">
      <c r="B1027" s="17"/>
    </row>
    <row r="1028" spans="2:2">
      <c r="B1028" s="17"/>
    </row>
    <row r="1029" spans="2:2">
      <c r="B1029" s="17"/>
    </row>
    <row r="1030" spans="2:2">
      <c r="B1030" s="17"/>
    </row>
    <row r="1031" spans="2:2">
      <c r="B1031" s="17"/>
    </row>
    <row r="1032" spans="2:2">
      <c r="B1032" s="17"/>
    </row>
    <row r="1033" spans="2:2">
      <c r="B1033" s="17"/>
    </row>
    <row r="1034" spans="2:2">
      <c r="B1034" s="17"/>
    </row>
    <row r="1035" spans="2:2">
      <c r="B1035" s="17"/>
    </row>
    <row r="1036" spans="2:2">
      <c r="B1036" s="17"/>
    </row>
    <row r="1037" spans="2:2">
      <c r="B1037" s="17"/>
    </row>
    <row r="1038" spans="2:2">
      <c r="B1038" s="17"/>
    </row>
    <row r="1039" spans="2:2">
      <c r="B1039" s="17"/>
    </row>
    <row r="1040" spans="2:2">
      <c r="B1040" s="17"/>
    </row>
    <row r="1041" spans="2:2">
      <c r="B1041" s="17"/>
    </row>
    <row r="1042" spans="2:2">
      <c r="B1042" s="17"/>
    </row>
    <row r="1043" spans="2:2">
      <c r="B1043" s="17"/>
    </row>
    <row r="1044" spans="2:2">
      <c r="B1044" s="17"/>
    </row>
    <row r="1045" spans="2:2">
      <c r="B1045" s="17"/>
    </row>
    <row r="1046" spans="2:2">
      <c r="B1046" s="17"/>
    </row>
    <row r="1047" spans="2:2">
      <c r="B1047" s="17"/>
    </row>
    <row r="1048" spans="2:2">
      <c r="B1048" s="17"/>
    </row>
    <row r="1049" spans="2:2">
      <c r="B1049" s="17"/>
    </row>
    <row r="1050" spans="2:2">
      <c r="B1050" s="17"/>
    </row>
    <row r="1051" spans="2:2">
      <c r="B1051" s="17"/>
    </row>
    <row r="1052" spans="2:2">
      <c r="B1052" s="17"/>
    </row>
    <row r="1053" spans="2:2">
      <c r="B1053" s="17"/>
    </row>
    <row r="1054" spans="2:2">
      <c r="B1054" s="17"/>
    </row>
    <row r="1055" spans="2:2">
      <c r="B1055" s="17"/>
    </row>
    <row r="1056" spans="2:2">
      <c r="B1056" s="17"/>
    </row>
    <row r="1057" spans="2:2">
      <c r="B1057" s="17"/>
    </row>
    <row r="1058" spans="2:2">
      <c r="B1058" s="17"/>
    </row>
    <row r="1059" spans="2:2">
      <c r="B1059" s="17"/>
    </row>
    <row r="1060" spans="2:2">
      <c r="B1060" s="17"/>
    </row>
    <row r="1061" spans="2:2">
      <c r="B1061" s="17"/>
    </row>
    <row r="1062" spans="2:2">
      <c r="B1062" s="17"/>
    </row>
    <row r="1063" spans="2:2">
      <c r="B1063" s="17"/>
    </row>
    <row r="1064" spans="2:2">
      <c r="B1064" s="17"/>
    </row>
    <row r="1065" spans="2:2">
      <c r="B1065" s="17"/>
    </row>
    <row r="1066" spans="2:2">
      <c r="B1066" s="17"/>
    </row>
    <row r="1067" spans="2:2">
      <c r="B1067" s="17"/>
    </row>
    <row r="1068" spans="2:2">
      <c r="B1068" s="17"/>
    </row>
    <row r="1069" spans="2:2">
      <c r="B1069" s="17"/>
    </row>
    <row r="1070" spans="2:2">
      <c r="B1070" s="17"/>
    </row>
    <row r="1071" spans="2:2">
      <c r="B1071" s="17"/>
    </row>
    <row r="1072" spans="2:2">
      <c r="B1072" s="17"/>
    </row>
    <row r="1073" spans="2:2">
      <c r="B1073" s="17"/>
    </row>
    <row r="1074" spans="2:2">
      <c r="B1074" s="17"/>
    </row>
    <row r="1075" spans="2:2">
      <c r="B1075" s="17"/>
    </row>
    <row r="1076" spans="2:2">
      <c r="B1076" s="17"/>
    </row>
    <row r="1077" spans="2:2">
      <c r="B1077" s="17"/>
    </row>
    <row r="1078" spans="2:2">
      <c r="B1078" s="17"/>
    </row>
    <row r="1079" spans="2:2">
      <c r="B1079" s="17"/>
    </row>
    <row r="1080" spans="2:2">
      <c r="B1080" s="17"/>
    </row>
    <row r="1081" spans="2:2">
      <c r="B1081" s="17"/>
    </row>
    <row r="1082" spans="2:2">
      <c r="B1082" s="17"/>
    </row>
    <row r="1083" spans="2:2">
      <c r="B1083" s="17"/>
    </row>
    <row r="1084" spans="2:2">
      <c r="B1084" s="17"/>
    </row>
    <row r="1085" spans="2:2">
      <c r="B1085" s="17"/>
    </row>
    <row r="1086" spans="2:2">
      <c r="B1086" s="17"/>
    </row>
    <row r="1087" spans="2:2">
      <c r="B1087" s="17"/>
    </row>
    <row r="1088" spans="2:2">
      <c r="B1088" s="17"/>
    </row>
    <row r="1089" spans="2:2">
      <c r="B1089" s="17"/>
    </row>
    <row r="1090" spans="2:2">
      <c r="B1090" s="17"/>
    </row>
    <row r="1091" spans="2:2">
      <c r="B1091" s="17"/>
    </row>
    <row r="1092" spans="2:2">
      <c r="B1092" s="17"/>
    </row>
    <row r="1093" spans="2:2">
      <c r="B1093" s="17"/>
    </row>
    <row r="1094" spans="2:2">
      <c r="B1094" s="17"/>
    </row>
    <row r="1095" spans="2:2">
      <c r="B1095" s="17"/>
    </row>
    <row r="1096" spans="2:2">
      <c r="B1096" s="17"/>
    </row>
    <row r="1097" spans="2:2">
      <c r="B1097" s="17"/>
    </row>
    <row r="1098" spans="2:2">
      <c r="B1098" s="17"/>
    </row>
    <row r="1099" spans="2:2">
      <c r="B1099" s="17"/>
    </row>
    <row r="1100" spans="2:2">
      <c r="B1100" s="17"/>
    </row>
    <row r="1101" spans="2:2">
      <c r="B1101" s="17"/>
    </row>
    <row r="1102" spans="2:2">
      <c r="B1102" s="17"/>
    </row>
    <row r="1103" spans="2:2">
      <c r="B1103" s="17"/>
    </row>
    <row r="1104" spans="2:2">
      <c r="B1104" s="17"/>
    </row>
    <row r="1105" spans="2:2">
      <c r="B1105" s="17"/>
    </row>
    <row r="1106" spans="2:2">
      <c r="B1106" s="17"/>
    </row>
    <row r="1107" spans="2:2">
      <c r="B1107" s="17"/>
    </row>
    <row r="1108" spans="2:2">
      <c r="B1108" s="17"/>
    </row>
    <row r="1109" spans="2:2">
      <c r="B1109" s="17"/>
    </row>
    <row r="1110" spans="2:2">
      <c r="B1110" s="17"/>
    </row>
    <row r="1111" spans="2:2">
      <c r="B1111" s="17"/>
    </row>
    <row r="1112" spans="2:2">
      <c r="B1112" s="17"/>
    </row>
    <row r="1113" spans="2:2">
      <c r="B1113" s="17"/>
    </row>
    <row r="1114" spans="2:2">
      <c r="B1114" s="17"/>
    </row>
    <row r="1115" spans="2:2">
      <c r="B1115" s="17"/>
    </row>
    <row r="1116" spans="2:2">
      <c r="B1116" s="17"/>
    </row>
    <row r="1117" spans="2:2">
      <c r="B1117" s="17"/>
    </row>
    <row r="1118" spans="2:2">
      <c r="B1118" s="17"/>
    </row>
    <row r="1119" spans="2:2">
      <c r="B1119" s="17"/>
    </row>
    <row r="1120" spans="2:2">
      <c r="B1120" s="17"/>
    </row>
    <row r="1121" spans="2:2">
      <c r="B1121" s="17"/>
    </row>
    <row r="1122" spans="2:2">
      <c r="B1122" s="17"/>
    </row>
    <row r="1123" spans="2:2">
      <c r="B1123" s="17"/>
    </row>
    <row r="1124" spans="2:2">
      <c r="B1124" s="17"/>
    </row>
    <row r="1125" spans="2:2">
      <c r="B1125" s="17"/>
    </row>
    <row r="1126" spans="2:2">
      <c r="B1126" s="17"/>
    </row>
    <row r="1127" spans="2:2">
      <c r="B1127" s="17"/>
    </row>
    <row r="1128" spans="2:2">
      <c r="B1128" s="17"/>
    </row>
    <row r="1129" spans="2:2">
      <c r="B1129" s="17"/>
    </row>
    <row r="1130" spans="2:2">
      <c r="B1130" s="17"/>
    </row>
    <row r="1131" spans="2:2">
      <c r="B1131" s="17"/>
    </row>
    <row r="1132" spans="2:2">
      <c r="B1132" s="17"/>
    </row>
    <row r="1133" spans="2:2">
      <c r="B1133" s="17"/>
    </row>
    <row r="1134" spans="2:2">
      <c r="B1134" s="17"/>
    </row>
    <row r="1135" spans="2:2">
      <c r="B1135" s="17"/>
    </row>
    <row r="1136" spans="2:2">
      <c r="B1136" s="17"/>
    </row>
    <row r="1137" spans="2:2">
      <c r="B1137" s="17"/>
    </row>
    <row r="1138" spans="2:2">
      <c r="B1138" s="17"/>
    </row>
    <row r="1139" spans="2:2">
      <c r="B1139" s="17"/>
    </row>
    <row r="1140" spans="2:2">
      <c r="B1140" s="17"/>
    </row>
    <row r="1141" spans="2:2">
      <c r="B1141" s="17"/>
    </row>
    <row r="1142" spans="2:2">
      <c r="B1142" s="17"/>
    </row>
    <row r="1143" spans="2:2">
      <c r="B1143" s="17"/>
    </row>
    <row r="1144" spans="2:2">
      <c r="B1144" s="17"/>
    </row>
    <row r="1145" spans="2:2">
      <c r="B1145" s="17"/>
    </row>
    <row r="1146" spans="2:2">
      <c r="B1146" s="17"/>
    </row>
    <row r="1147" spans="2:2">
      <c r="B1147" s="17"/>
    </row>
    <row r="1148" spans="2:2">
      <c r="B1148" s="17"/>
    </row>
    <row r="1149" spans="2:2">
      <c r="B1149" s="17"/>
    </row>
    <row r="1150" spans="2:2">
      <c r="B1150" s="17"/>
    </row>
    <row r="1151" spans="2:2">
      <c r="B1151" s="17"/>
    </row>
    <row r="1152" spans="2:2">
      <c r="B1152" s="17"/>
    </row>
    <row r="1153" spans="2:2">
      <c r="B1153" s="17"/>
    </row>
    <row r="1154" spans="2:2">
      <c r="B1154" s="17"/>
    </row>
    <row r="1155" spans="2:2">
      <c r="B1155" s="17"/>
    </row>
    <row r="1156" spans="2:2">
      <c r="B1156" s="17"/>
    </row>
    <row r="1157" spans="2:2">
      <c r="B1157" s="17"/>
    </row>
    <row r="1158" spans="2:2">
      <c r="B1158" s="17"/>
    </row>
    <row r="1159" spans="2:2">
      <c r="B1159" s="17"/>
    </row>
    <row r="1160" spans="2:2">
      <c r="B1160" s="17"/>
    </row>
    <row r="1161" spans="2:2">
      <c r="B1161" s="17"/>
    </row>
    <row r="1162" spans="2:2">
      <c r="B1162" s="17"/>
    </row>
    <row r="1163" spans="2:2">
      <c r="B1163" s="17"/>
    </row>
    <row r="1164" spans="2:2">
      <c r="B1164" s="17"/>
    </row>
    <row r="1165" spans="2:2">
      <c r="B1165" s="17"/>
    </row>
    <row r="1166" spans="2:2">
      <c r="B1166" s="17"/>
    </row>
    <row r="1167" spans="2:2">
      <c r="B1167" s="17"/>
    </row>
    <row r="1168" spans="2:2">
      <c r="B1168" s="17"/>
    </row>
    <row r="1169" spans="2:2">
      <c r="B1169" s="17"/>
    </row>
    <row r="1170" spans="2:2">
      <c r="B1170" s="17"/>
    </row>
    <row r="1171" spans="2:2">
      <c r="B1171" s="17"/>
    </row>
    <row r="1172" spans="2:2">
      <c r="B1172" s="17"/>
    </row>
    <row r="1173" spans="2:2">
      <c r="B1173" s="17"/>
    </row>
    <row r="1174" spans="2:2">
      <c r="B1174" s="17"/>
    </row>
    <row r="1175" spans="2:2">
      <c r="B1175" s="17"/>
    </row>
    <row r="1176" spans="2:2">
      <c r="B1176" s="17"/>
    </row>
    <row r="1177" spans="2:2">
      <c r="B1177" s="17"/>
    </row>
    <row r="1178" spans="2:2">
      <c r="B1178" s="17"/>
    </row>
    <row r="1179" spans="2:2">
      <c r="B1179" s="17"/>
    </row>
    <row r="1180" spans="2:2">
      <c r="B1180" s="17"/>
    </row>
    <row r="1181" spans="2:2">
      <c r="B1181" s="17"/>
    </row>
    <row r="1182" spans="2:2">
      <c r="B1182" s="17"/>
    </row>
    <row r="1183" spans="2:2">
      <c r="B1183" s="17"/>
    </row>
    <row r="1184" spans="2:2">
      <c r="B1184" s="17"/>
    </row>
    <row r="1185" spans="2:2">
      <c r="B1185" s="17"/>
    </row>
    <row r="1186" spans="2:2">
      <c r="B1186" s="17"/>
    </row>
    <row r="1187" spans="2:2">
      <c r="B1187" s="17"/>
    </row>
    <row r="1188" spans="2:2">
      <c r="B1188" s="17"/>
    </row>
    <row r="1189" spans="2:2">
      <c r="B1189" s="17"/>
    </row>
    <row r="1190" spans="2:2">
      <c r="B1190" s="17"/>
    </row>
    <row r="1191" spans="2:2">
      <c r="B1191" s="17"/>
    </row>
    <row r="1192" spans="2:2">
      <c r="B1192" s="17"/>
    </row>
    <row r="1193" spans="2:2">
      <c r="B1193" s="17"/>
    </row>
    <row r="1194" spans="2:2">
      <c r="B1194" s="17"/>
    </row>
    <row r="1195" spans="2:2">
      <c r="B1195" s="17"/>
    </row>
    <row r="1196" spans="2:2">
      <c r="B1196" s="17"/>
    </row>
    <row r="1197" spans="2:2">
      <c r="B1197" s="17"/>
    </row>
    <row r="1198" spans="2:2">
      <c r="B1198" s="17"/>
    </row>
    <row r="1199" spans="2:2">
      <c r="B1199" s="17"/>
    </row>
    <row r="1200" spans="2:2">
      <c r="B1200" s="17"/>
    </row>
    <row r="1201" spans="2:2">
      <c r="B1201" s="17"/>
    </row>
    <row r="1202" spans="2:2">
      <c r="B1202" s="17"/>
    </row>
    <row r="1203" spans="2:2">
      <c r="B1203" s="17"/>
    </row>
    <row r="1204" spans="2:2">
      <c r="B1204" s="17"/>
    </row>
    <row r="1205" spans="2:2">
      <c r="B1205" s="17"/>
    </row>
    <row r="1206" spans="2:2">
      <c r="B1206" s="17"/>
    </row>
    <row r="1207" spans="2:2">
      <c r="B1207" s="17"/>
    </row>
    <row r="1208" spans="2:2">
      <c r="B1208" s="17"/>
    </row>
    <row r="1209" spans="2:2">
      <c r="B1209" s="17"/>
    </row>
    <row r="1210" spans="2:2">
      <c r="B1210" s="17"/>
    </row>
    <row r="1211" spans="2:2">
      <c r="B1211" s="17"/>
    </row>
    <row r="1212" spans="2:2">
      <c r="B1212" s="17"/>
    </row>
    <row r="1213" spans="2:2">
      <c r="B1213" s="17"/>
    </row>
    <row r="1214" spans="2:2">
      <c r="B1214" s="17"/>
    </row>
    <row r="1215" spans="2:2">
      <c r="B1215" s="17"/>
    </row>
    <row r="1216" spans="2:2">
      <c r="B1216" s="17"/>
    </row>
    <row r="1217" spans="2:2">
      <c r="B1217" s="17"/>
    </row>
    <row r="1218" spans="2:2">
      <c r="B1218" s="17"/>
    </row>
    <row r="1219" spans="2:2">
      <c r="B1219" s="17"/>
    </row>
    <row r="1220" spans="2:2">
      <c r="B1220" s="17"/>
    </row>
    <row r="1221" spans="2:2">
      <c r="B1221" s="17"/>
    </row>
    <row r="1222" spans="2:2">
      <c r="B1222" s="17"/>
    </row>
    <row r="1223" spans="2:2">
      <c r="B1223" s="17"/>
    </row>
    <row r="1224" spans="2:2">
      <c r="B1224" s="17"/>
    </row>
    <row r="1225" spans="2:2">
      <c r="B1225" s="17"/>
    </row>
    <row r="1226" spans="2:2">
      <c r="B1226" s="17"/>
    </row>
    <row r="1227" spans="2:2">
      <c r="B1227" s="17"/>
    </row>
    <row r="1228" spans="2:2">
      <c r="B1228" s="17"/>
    </row>
    <row r="1229" spans="2:2">
      <c r="B1229" s="17"/>
    </row>
    <row r="1230" spans="2:2">
      <c r="B1230" s="17"/>
    </row>
    <row r="1231" spans="2:2">
      <c r="B1231" s="17"/>
    </row>
    <row r="1232" spans="2:2">
      <c r="B1232" s="17"/>
    </row>
    <row r="1233" spans="2:2">
      <c r="B1233" s="17"/>
    </row>
    <row r="1234" spans="2:2">
      <c r="B1234" s="17"/>
    </row>
    <row r="1235" spans="2:2">
      <c r="B1235" s="17"/>
    </row>
    <row r="1236" spans="2:2">
      <c r="B1236" s="17"/>
    </row>
    <row r="1237" spans="2:2">
      <c r="B1237" s="17"/>
    </row>
    <row r="1238" spans="2:2">
      <c r="B1238" s="17"/>
    </row>
    <row r="1239" spans="2:2">
      <c r="B1239" s="17"/>
    </row>
    <row r="1240" spans="2:2">
      <c r="B1240" s="17"/>
    </row>
    <row r="1241" spans="2:2">
      <c r="B1241" s="17"/>
    </row>
    <row r="1242" spans="2:2">
      <c r="B1242" s="17"/>
    </row>
    <row r="1243" spans="2:2">
      <c r="B1243" s="17"/>
    </row>
    <row r="1244" spans="2:2">
      <c r="B1244" s="17"/>
    </row>
    <row r="1245" spans="2:2">
      <c r="B1245" s="17"/>
    </row>
    <row r="1246" spans="2:2">
      <c r="B1246" s="17"/>
    </row>
    <row r="1247" spans="2:2">
      <c r="B1247" s="17"/>
    </row>
    <row r="1248" spans="2:2">
      <c r="B1248" s="17"/>
    </row>
    <row r="1249" spans="2:2">
      <c r="B1249" s="17"/>
    </row>
    <row r="1250" spans="2:2">
      <c r="B1250" s="17"/>
    </row>
    <row r="1251" spans="2:2">
      <c r="B1251" s="17"/>
    </row>
    <row r="1252" spans="2:2">
      <c r="B1252" s="17"/>
    </row>
    <row r="1253" spans="2:2">
      <c r="B1253" s="17"/>
    </row>
    <row r="1254" spans="2:2">
      <c r="B1254" s="17"/>
    </row>
    <row r="1255" spans="2:2">
      <c r="B1255" s="17"/>
    </row>
    <row r="1256" spans="2:2">
      <c r="B1256" s="17"/>
    </row>
    <row r="1257" spans="2:2">
      <c r="B1257" s="17"/>
    </row>
    <row r="1258" spans="2:2">
      <c r="B1258" s="17"/>
    </row>
    <row r="1259" spans="2:2">
      <c r="B1259" s="17"/>
    </row>
    <row r="1260" spans="2:2">
      <c r="B1260" s="17"/>
    </row>
    <row r="1261" spans="2:2">
      <c r="B1261" s="17"/>
    </row>
    <row r="1262" spans="2:2">
      <c r="B1262" s="17"/>
    </row>
    <row r="1263" spans="2:2">
      <c r="B1263" s="17"/>
    </row>
    <row r="1264" spans="2:2">
      <c r="B1264" s="17"/>
    </row>
    <row r="1265" spans="2:2">
      <c r="B1265" s="17"/>
    </row>
    <row r="1266" spans="2:2">
      <c r="B1266" s="17"/>
    </row>
    <row r="1267" spans="2:2">
      <c r="B1267" s="17"/>
    </row>
    <row r="1268" spans="2:2">
      <c r="B1268" s="17"/>
    </row>
    <row r="1269" spans="2:2">
      <c r="B1269" s="17"/>
    </row>
    <row r="1270" spans="2:2">
      <c r="B1270" s="17"/>
    </row>
    <row r="1271" spans="2:2">
      <c r="B1271" s="17"/>
    </row>
    <row r="1272" spans="2:2">
      <c r="B1272" s="17"/>
    </row>
    <row r="1273" spans="2:2">
      <c r="B1273" s="17"/>
    </row>
    <row r="1274" spans="2:2">
      <c r="B1274" s="17"/>
    </row>
    <row r="1275" spans="2:2">
      <c r="B1275" s="17"/>
    </row>
    <row r="1276" spans="2:2">
      <c r="B1276" s="17"/>
    </row>
    <row r="1277" spans="2:2">
      <c r="B1277" s="17"/>
    </row>
    <row r="1278" spans="2:2">
      <c r="B1278" s="17"/>
    </row>
    <row r="1279" spans="2:2">
      <c r="B1279" s="17"/>
    </row>
    <row r="1280" spans="2:2">
      <c r="B1280" s="17"/>
    </row>
    <row r="1281" spans="2:2">
      <c r="B1281" s="17"/>
    </row>
    <row r="1282" spans="2:2">
      <c r="B1282" s="17"/>
    </row>
    <row r="1283" spans="2:2">
      <c r="B1283" s="17"/>
    </row>
    <row r="1284" spans="2:2">
      <c r="B1284" s="17"/>
    </row>
    <row r="1285" spans="2:2">
      <c r="B1285" s="17"/>
    </row>
    <row r="1286" spans="2:2">
      <c r="B1286" s="17"/>
    </row>
    <row r="1287" spans="2:2">
      <c r="B1287" s="17"/>
    </row>
    <row r="1288" spans="2:2">
      <c r="B1288" s="17"/>
    </row>
    <row r="1289" spans="2:2">
      <c r="B1289" s="17"/>
    </row>
    <row r="1290" spans="2:2">
      <c r="B1290" s="17"/>
    </row>
    <row r="1291" spans="2:2">
      <c r="B1291" s="17"/>
    </row>
    <row r="1292" spans="2:2">
      <c r="B1292" s="17"/>
    </row>
    <row r="1293" spans="2:2">
      <c r="B1293" s="17"/>
    </row>
    <row r="1294" spans="2:2">
      <c r="B1294" s="17"/>
    </row>
    <row r="1295" spans="2:2">
      <c r="B1295" s="17"/>
    </row>
    <row r="1296" spans="2:2">
      <c r="B1296" s="17"/>
    </row>
    <row r="1297" spans="2:2">
      <c r="B1297" s="17"/>
    </row>
    <row r="1298" spans="2:2">
      <c r="B1298" s="17"/>
    </row>
    <row r="1299" spans="2:2">
      <c r="B1299" s="17"/>
    </row>
    <row r="1300" spans="2:2">
      <c r="B1300" s="17"/>
    </row>
    <row r="1301" spans="2:2">
      <c r="B1301" s="17"/>
    </row>
    <row r="1302" spans="2:2">
      <c r="B1302" s="17"/>
    </row>
    <row r="1303" spans="2:2">
      <c r="B1303" s="17"/>
    </row>
    <row r="1304" spans="2:2">
      <c r="B1304" s="17"/>
    </row>
    <row r="1305" spans="2:2">
      <c r="B1305" s="17"/>
    </row>
    <row r="1306" spans="2:2">
      <c r="B1306" s="17"/>
    </row>
    <row r="1307" spans="2:2">
      <c r="B1307" s="17"/>
    </row>
    <row r="1308" spans="2:2">
      <c r="B1308" s="17"/>
    </row>
    <row r="1309" spans="2:2">
      <c r="B1309" s="17"/>
    </row>
    <row r="1310" spans="2:2">
      <c r="B1310" s="17"/>
    </row>
    <row r="1311" spans="2:2">
      <c r="B1311" s="17"/>
    </row>
    <row r="1312" spans="2:2">
      <c r="B1312" s="17"/>
    </row>
    <row r="1313" spans="2:2">
      <c r="B1313" s="17"/>
    </row>
    <row r="1314" spans="2:2">
      <c r="B1314" s="17"/>
    </row>
    <row r="1315" spans="2:2">
      <c r="B1315" s="17"/>
    </row>
    <row r="1316" spans="2:2">
      <c r="B1316" s="17"/>
    </row>
    <row r="1317" spans="2:2">
      <c r="B1317" s="17"/>
    </row>
    <row r="1318" spans="2:2">
      <c r="B1318" s="17"/>
    </row>
    <row r="1319" spans="2:2">
      <c r="B1319" s="17"/>
    </row>
    <row r="1320" spans="2:2">
      <c r="B1320" s="17"/>
    </row>
    <row r="1321" spans="2:2">
      <c r="B1321" s="17"/>
    </row>
    <row r="1322" spans="2:2">
      <c r="B1322" s="17"/>
    </row>
    <row r="1323" spans="2:2">
      <c r="B1323" s="17"/>
    </row>
    <row r="1324" spans="2:2">
      <c r="B1324" s="17"/>
    </row>
    <row r="1325" spans="2:2">
      <c r="B1325" s="17"/>
    </row>
    <row r="1326" spans="2:2">
      <c r="B1326" s="17"/>
    </row>
    <row r="1327" spans="2:2">
      <c r="B1327" s="17"/>
    </row>
    <row r="1328" spans="2:2">
      <c r="B1328" s="17"/>
    </row>
    <row r="1329" spans="2:2">
      <c r="B1329" s="17"/>
    </row>
    <row r="1330" spans="2:2">
      <c r="B1330" s="17"/>
    </row>
    <row r="1331" spans="2:2">
      <c r="B1331" s="17"/>
    </row>
    <row r="1332" spans="2:2">
      <c r="B1332" s="17"/>
    </row>
    <row r="1333" spans="2:2">
      <c r="B1333" s="17"/>
    </row>
    <row r="1334" spans="2:2">
      <c r="B1334" s="17"/>
    </row>
    <row r="1335" spans="2:2">
      <c r="B1335" s="17"/>
    </row>
    <row r="1336" spans="2:2">
      <c r="B1336" s="17"/>
    </row>
    <row r="1337" spans="2:2">
      <c r="B1337" s="17"/>
    </row>
    <row r="1338" spans="2:2">
      <c r="B1338" s="17"/>
    </row>
    <row r="1339" spans="2:2">
      <c r="B1339" s="17"/>
    </row>
    <row r="1340" spans="2:2">
      <c r="B1340" s="17"/>
    </row>
    <row r="1341" spans="2:2">
      <c r="B1341" s="17"/>
    </row>
    <row r="1342" spans="2:2">
      <c r="B1342" s="17"/>
    </row>
    <row r="1343" spans="2:2">
      <c r="B1343" s="17"/>
    </row>
    <row r="1344" spans="2:2">
      <c r="B1344" s="17"/>
    </row>
    <row r="1345" spans="2:2">
      <c r="B1345" s="17"/>
    </row>
    <row r="1346" spans="2:2">
      <c r="B1346" s="17"/>
    </row>
    <row r="1347" spans="2:2">
      <c r="B1347" s="17"/>
    </row>
    <row r="1348" spans="2:2">
      <c r="B1348" s="17"/>
    </row>
    <row r="1349" spans="2:2">
      <c r="B1349" s="17"/>
    </row>
    <row r="1350" spans="2:2">
      <c r="B1350" s="17"/>
    </row>
    <row r="1351" spans="2:2">
      <c r="B1351" s="17"/>
    </row>
    <row r="1352" spans="2:2">
      <c r="B1352" s="17"/>
    </row>
    <row r="1353" spans="2:2">
      <c r="B1353" s="17"/>
    </row>
    <row r="1354" spans="2:2">
      <c r="B1354" s="17"/>
    </row>
    <row r="1355" spans="2:2">
      <c r="B1355" s="17"/>
    </row>
    <row r="1356" spans="2:2">
      <c r="B1356" s="17"/>
    </row>
    <row r="1357" spans="2:2">
      <c r="B1357" s="17"/>
    </row>
    <row r="1358" spans="2:2">
      <c r="B1358" s="17"/>
    </row>
    <row r="1359" spans="2:2">
      <c r="B1359" s="17"/>
    </row>
    <row r="1360" spans="2:2">
      <c r="B1360" s="17"/>
    </row>
    <row r="1361" spans="2:2">
      <c r="B1361" s="17"/>
    </row>
    <row r="1362" spans="2:2">
      <c r="B1362" s="17"/>
    </row>
    <row r="1363" spans="2:2">
      <c r="B1363" s="17"/>
    </row>
    <row r="1364" spans="2:2">
      <c r="B1364" s="17"/>
    </row>
    <row r="1365" spans="2:2">
      <c r="B1365" s="17"/>
    </row>
    <row r="1366" spans="2:2">
      <c r="B1366" s="17"/>
    </row>
    <row r="1367" spans="2:2">
      <c r="B1367" s="17"/>
    </row>
    <row r="1368" spans="2:2">
      <c r="B1368" s="17"/>
    </row>
    <row r="1369" spans="2:2">
      <c r="B1369" s="17"/>
    </row>
    <row r="1370" spans="2:2">
      <c r="B1370" s="17"/>
    </row>
    <row r="1371" spans="2:2">
      <c r="B1371" s="17"/>
    </row>
    <row r="1372" spans="2:2">
      <c r="B1372" s="17"/>
    </row>
    <row r="1373" spans="2:2">
      <c r="B1373" s="17"/>
    </row>
    <row r="1374" spans="2:2">
      <c r="B1374" s="17"/>
    </row>
    <row r="1375" spans="2:2">
      <c r="B1375" s="17"/>
    </row>
    <row r="1376" spans="2:2">
      <c r="B1376" s="17"/>
    </row>
    <row r="1377" spans="2:2">
      <c r="B1377" s="17"/>
    </row>
    <row r="1378" spans="2:2">
      <c r="B1378" s="17"/>
    </row>
    <row r="1379" spans="2:2">
      <c r="B1379" s="17"/>
    </row>
    <row r="1380" spans="2:2">
      <c r="B1380" s="17"/>
    </row>
    <row r="1381" spans="2:2">
      <c r="B1381" s="17"/>
    </row>
    <row r="1382" spans="2:2">
      <c r="B1382" s="17"/>
    </row>
    <row r="1383" spans="2:2">
      <c r="B1383" s="17"/>
    </row>
    <row r="1384" spans="2:2">
      <c r="B1384" s="17"/>
    </row>
    <row r="1385" spans="2:2">
      <c r="B1385" s="17"/>
    </row>
    <row r="1386" spans="2:2">
      <c r="B1386" s="17"/>
    </row>
    <row r="1387" spans="2:2">
      <c r="B1387" s="17"/>
    </row>
    <row r="1388" spans="2:2">
      <c r="B1388" s="17"/>
    </row>
    <row r="1389" spans="2:2">
      <c r="B1389" s="17"/>
    </row>
    <row r="1390" spans="2:2">
      <c r="B1390" s="17"/>
    </row>
    <row r="1391" spans="2:2">
      <c r="B1391" s="17"/>
    </row>
    <row r="1392" spans="2:2">
      <c r="B1392" s="17"/>
    </row>
    <row r="1393" spans="2:2">
      <c r="B1393" s="17"/>
    </row>
    <row r="1394" spans="2:2">
      <c r="B1394" s="17"/>
    </row>
    <row r="1395" spans="2:2">
      <c r="B1395" s="17"/>
    </row>
    <row r="1396" spans="2:2">
      <c r="B1396" s="17"/>
    </row>
    <row r="1397" spans="2:2">
      <c r="B1397" s="17"/>
    </row>
    <row r="1398" spans="2:2">
      <c r="B1398" s="17"/>
    </row>
    <row r="1399" spans="2:2">
      <c r="B1399" s="17"/>
    </row>
    <row r="1400" spans="2:2">
      <c r="B1400" s="17"/>
    </row>
    <row r="1401" spans="2:2">
      <c r="B1401" s="17"/>
    </row>
    <row r="1402" spans="2:2">
      <c r="B1402" s="17"/>
    </row>
    <row r="1403" spans="2:2">
      <c r="B1403" s="17"/>
    </row>
    <row r="1404" spans="2:2">
      <c r="B1404" s="17"/>
    </row>
    <row r="1405" spans="2:2">
      <c r="B1405" s="17"/>
    </row>
    <row r="1406" spans="2:2">
      <c r="B1406" s="17"/>
    </row>
    <row r="1407" spans="2:2">
      <c r="B1407" s="17"/>
    </row>
    <row r="1408" spans="2:2">
      <c r="B1408" s="17"/>
    </row>
    <row r="1409" spans="2:2">
      <c r="B1409" s="17"/>
    </row>
    <row r="1410" spans="2:2">
      <c r="B1410" s="17"/>
    </row>
    <row r="1411" spans="2:2">
      <c r="B1411" s="17"/>
    </row>
    <row r="1412" spans="2:2">
      <c r="B1412" s="17"/>
    </row>
    <row r="1413" spans="2:2">
      <c r="B1413" s="17"/>
    </row>
    <row r="1414" spans="2:2">
      <c r="B1414" s="17"/>
    </row>
    <row r="1415" spans="2:2">
      <c r="B1415" s="17"/>
    </row>
    <row r="1416" spans="2:2">
      <c r="B1416" s="17"/>
    </row>
    <row r="1417" spans="2:2">
      <c r="B1417" s="17"/>
    </row>
    <row r="1418" spans="2:2">
      <c r="B1418" s="17"/>
    </row>
    <row r="1419" spans="2:2">
      <c r="B1419" s="17"/>
    </row>
    <row r="1420" spans="2:2">
      <c r="B1420" s="17"/>
    </row>
    <row r="1421" spans="2:2">
      <c r="B1421" s="17"/>
    </row>
    <row r="1422" spans="2:2">
      <c r="B1422" s="17"/>
    </row>
    <row r="1423" spans="2:2">
      <c r="B1423" s="17"/>
    </row>
    <row r="1424" spans="2:2">
      <c r="B1424" s="17"/>
    </row>
    <row r="1425" spans="2:2">
      <c r="B1425" s="17"/>
    </row>
    <row r="1426" spans="2:2">
      <c r="B1426" s="17"/>
    </row>
    <row r="1427" spans="2:2">
      <c r="B1427" s="17"/>
    </row>
    <row r="1428" spans="2:2">
      <c r="B1428" s="17"/>
    </row>
    <row r="1429" spans="2:2">
      <c r="B1429" s="17"/>
    </row>
    <row r="1430" spans="2:2">
      <c r="B1430" s="17"/>
    </row>
    <row r="1431" spans="2:2">
      <c r="B1431" s="17"/>
    </row>
    <row r="1432" spans="2:2">
      <c r="B1432" s="17"/>
    </row>
    <row r="1433" spans="2:2">
      <c r="B1433" s="17"/>
    </row>
    <row r="1434" spans="2:2">
      <c r="B1434" s="17"/>
    </row>
    <row r="1435" spans="2:2">
      <c r="B1435" s="17"/>
    </row>
    <row r="1436" spans="2:2">
      <c r="B1436" s="17"/>
    </row>
    <row r="1437" spans="2:2">
      <c r="B1437" s="17"/>
    </row>
    <row r="1438" spans="2:2">
      <c r="B1438" s="17"/>
    </row>
    <row r="1439" spans="2:2">
      <c r="B1439" s="17"/>
    </row>
    <row r="1440" spans="2:2">
      <c r="B1440" s="17"/>
    </row>
    <row r="1441" spans="2:2">
      <c r="B1441" s="17"/>
    </row>
    <row r="1442" spans="2:2">
      <c r="B1442" s="17"/>
    </row>
    <row r="1443" spans="2:2">
      <c r="B1443" s="17"/>
    </row>
    <row r="1444" spans="2:2">
      <c r="B1444" s="20"/>
    </row>
    <row r="1445" spans="2:2">
      <c r="B1445" s="20"/>
    </row>
    <row r="1446" spans="2:2">
      <c r="B1446" s="20"/>
    </row>
    <row r="1447" spans="2:2">
      <c r="B1447" s="20"/>
    </row>
    <row r="1448" spans="2:2">
      <c r="B1448" s="20"/>
    </row>
    <row r="1449" spans="2:2">
      <c r="B1449" s="20"/>
    </row>
    <row r="1450" spans="2:2">
      <c r="B1450" s="20"/>
    </row>
    <row r="1451" spans="2:2">
      <c r="B1451" s="20"/>
    </row>
    <row r="1452" spans="2:2">
      <c r="B1452" s="20"/>
    </row>
    <row r="1453" spans="2:2">
      <c r="B1453" s="20"/>
    </row>
    <row r="1454" spans="2:2">
      <c r="B1454" s="20"/>
    </row>
    <row r="1455" spans="2:2">
      <c r="B1455" s="20"/>
    </row>
    <row r="1456" spans="2:2">
      <c r="B1456" s="20"/>
    </row>
    <row r="1457" spans="2:2">
      <c r="B1457" s="20"/>
    </row>
    <row r="1458" spans="2:2">
      <c r="B1458" s="20"/>
    </row>
    <row r="1459" spans="2:2">
      <c r="B1459" s="20"/>
    </row>
    <row r="1460" spans="2:2">
      <c r="B1460" s="20"/>
    </row>
    <row r="1461" spans="2:2">
      <c r="B1461" s="20"/>
    </row>
    <row r="1462" spans="2:2">
      <c r="B1462" s="20"/>
    </row>
    <row r="1463" spans="2:2">
      <c r="B1463" s="20"/>
    </row>
    <row r="1464" spans="2:2">
      <c r="B1464" s="20"/>
    </row>
    <row r="1465" spans="2:2">
      <c r="B1465" s="20"/>
    </row>
    <row r="1466" spans="2:2">
      <c r="B1466" s="20"/>
    </row>
    <row r="1467" spans="2:2">
      <c r="B1467" s="20"/>
    </row>
    <row r="1468" spans="2:2">
      <c r="B1468" s="20"/>
    </row>
    <row r="1469" spans="2:2">
      <c r="B1469" s="20"/>
    </row>
    <row r="1470" spans="2:2">
      <c r="B1470" s="20"/>
    </row>
    <row r="1471" spans="2:2">
      <c r="B1471" s="20"/>
    </row>
    <row r="1472" spans="2:2">
      <c r="B1472" s="20"/>
    </row>
    <row r="1473" spans="2:2">
      <c r="B1473" s="20"/>
    </row>
    <row r="1474" spans="2:2">
      <c r="B1474" s="20"/>
    </row>
    <row r="1475" spans="2:2">
      <c r="B1475" s="20"/>
    </row>
    <row r="1476" spans="2:2">
      <c r="B1476" s="20"/>
    </row>
    <row r="1477" spans="2:2">
      <c r="B1477" s="20"/>
    </row>
    <row r="1478" spans="2:2">
      <c r="B1478" s="20"/>
    </row>
    <row r="1479" spans="2:2">
      <c r="B1479" s="20"/>
    </row>
    <row r="1480" spans="2:2">
      <c r="B1480" s="20"/>
    </row>
    <row r="1481" spans="2:2">
      <c r="B1481" s="20"/>
    </row>
    <row r="1482" spans="2:2">
      <c r="B1482" s="20"/>
    </row>
    <row r="1483" spans="2:2">
      <c r="B1483" s="20"/>
    </row>
    <row r="1484" spans="2:2">
      <c r="B1484" s="20"/>
    </row>
    <row r="1485" spans="2:2">
      <c r="B1485" s="20"/>
    </row>
    <row r="1486" spans="2:2">
      <c r="B1486" s="20"/>
    </row>
    <row r="1487" spans="2:2">
      <c r="B1487" s="20"/>
    </row>
    <row r="1488" spans="2:2">
      <c r="B1488" s="20"/>
    </row>
    <row r="1489" spans="2:2">
      <c r="B1489" s="20"/>
    </row>
    <row r="1490" spans="2:2">
      <c r="B1490" s="20"/>
    </row>
    <row r="1491" spans="2:2">
      <c r="B1491" s="20"/>
    </row>
    <row r="1492" spans="2:2">
      <c r="B1492" s="20"/>
    </row>
    <row r="1493" spans="2:2">
      <c r="B1493" s="20"/>
    </row>
    <row r="1494" spans="2:2">
      <c r="B1494" s="20"/>
    </row>
    <row r="1495" spans="2:2">
      <c r="B1495" s="20"/>
    </row>
    <row r="1496" spans="2:2">
      <c r="B1496" s="20"/>
    </row>
    <row r="1497" spans="2:2">
      <c r="B1497" s="20"/>
    </row>
    <row r="1498" spans="2:2">
      <c r="B1498" s="20"/>
    </row>
    <row r="1499" spans="2:2">
      <c r="B1499" s="20"/>
    </row>
    <row r="1500" spans="2:2">
      <c r="B1500" s="20"/>
    </row>
    <row r="1501" spans="2:2">
      <c r="B1501" s="20"/>
    </row>
    <row r="1502" spans="2:2">
      <c r="B1502" s="20"/>
    </row>
    <row r="1503" spans="2:2">
      <c r="B1503" s="20"/>
    </row>
    <row r="1504" spans="2:2">
      <c r="B1504" s="20"/>
    </row>
    <row r="1505" spans="2:2">
      <c r="B1505" s="20"/>
    </row>
    <row r="1506" spans="2:2">
      <c r="B1506" s="20"/>
    </row>
    <row r="1507" spans="2:2">
      <c r="B1507" s="20"/>
    </row>
    <row r="1508" spans="2:2">
      <c r="B1508" s="20"/>
    </row>
    <row r="1509" spans="2:2">
      <c r="B1509" s="20"/>
    </row>
    <row r="1510" spans="2:2">
      <c r="B1510" s="20"/>
    </row>
    <row r="1511" spans="2:2">
      <c r="B1511" s="20"/>
    </row>
    <row r="1512" spans="2:2">
      <c r="B1512" s="20"/>
    </row>
    <row r="1513" spans="2:2">
      <c r="B1513" s="20"/>
    </row>
    <row r="1514" spans="2:2">
      <c r="B1514" s="20"/>
    </row>
    <row r="1515" spans="2:2">
      <c r="B1515" s="20"/>
    </row>
    <row r="1516" spans="2:2">
      <c r="B1516" s="20"/>
    </row>
    <row r="1517" spans="2:2">
      <c r="B1517" s="20"/>
    </row>
    <row r="1518" spans="2:2">
      <c r="B1518" s="20"/>
    </row>
    <row r="1519" spans="2:2">
      <c r="B1519" s="20"/>
    </row>
    <row r="1520" spans="2:2">
      <c r="B1520" s="20"/>
    </row>
    <row r="1521" spans="2:2">
      <c r="B1521" s="20"/>
    </row>
    <row r="1522" spans="2:2">
      <c r="B1522" s="20"/>
    </row>
    <row r="1523" spans="2:2">
      <c r="B1523" s="20"/>
    </row>
    <row r="1524" spans="2:2">
      <c r="B1524" s="20"/>
    </row>
    <row r="1525" spans="2:2">
      <c r="B1525" s="20"/>
    </row>
    <row r="1526" spans="2:2">
      <c r="B1526" s="20"/>
    </row>
    <row r="1527" spans="2:2">
      <c r="B1527" s="20"/>
    </row>
    <row r="1528" spans="2:2">
      <c r="B1528" s="20"/>
    </row>
    <row r="1529" spans="2:2">
      <c r="B1529" s="20"/>
    </row>
    <row r="1530" spans="2:2">
      <c r="B1530" s="20"/>
    </row>
    <row r="1531" spans="2:2">
      <c r="B1531" s="20"/>
    </row>
    <row r="1532" spans="2:2">
      <c r="B1532" s="20"/>
    </row>
    <row r="1533" spans="2:2">
      <c r="B1533" s="20"/>
    </row>
    <row r="1534" spans="2:2">
      <c r="B1534" s="20"/>
    </row>
    <row r="1535" spans="2:2">
      <c r="B1535" s="20"/>
    </row>
    <row r="1536" spans="2:2">
      <c r="B1536" s="20"/>
    </row>
    <row r="1537" spans="2:2">
      <c r="B1537" s="20"/>
    </row>
    <row r="1538" spans="2:2">
      <c r="B1538" s="20"/>
    </row>
    <row r="1539" spans="2:2">
      <c r="B1539" s="20"/>
    </row>
    <row r="1540" spans="2:2">
      <c r="B1540" s="20"/>
    </row>
    <row r="1541" spans="2:2">
      <c r="B1541" s="20"/>
    </row>
    <row r="1542" spans="2:2">
      <c r="B1542" s="20"/>
    </row>
    <row r="1543" spans="2:2">
      <c r="B1543" s="20"/>
    </row>
    <row r="1544" spans="2:2">
      <c r="B1544" s="20"/>
    </row>
    <row r="1545" spans="2:2">
      <c r="B1545" s="20"/>
    </row>
    <row r="1546" spans="2:2">
      <c r="B1546" s="20"/>
    </row>
    <row r="1547" spans="2:2">
      <c r="B1547" s="20"/>
    </row>
    <row r="1548" spans="2:2">
      <c r="B1548" s="20"/>
    </row>
    <row r="1549" spans="2:2">
      <c r="B1549" s="20"/>
    </row>
    <row r="1550" spans="2:2">
      <c r="B1550" s="20"/>
    </row>
    <row r="1551" spans="2:2">
      <c r="B1551" s="20"/>
    </row>
    <row r="1552" spans="2:2">
      <c r="B1552" s="20"/>
    </row>
    <row r="1553" spans="2:2">
      <c r="B1553" s="20"/>
    </row>
    <row r="1554" spans="2:2">
      <c r="B1554" s="20"/>
    </row>
    <row r="1555" spans="2:2">
      <c r="B1555" s="20"/>
    </row>
    <row r="1556" spans="2:2">
      <c r="B1556" s="20"/>
    </row>
    <row r="1557" spans="2:2">
      <c r="B1557" s="20"/>
    </row>
    <row r="1558" spans="2:2">
      <c r="B1558" s="20"/>
    </row>
    <row r="1559" spans="2:2">
      <c r="B1559" s="20"/>
    </row>
    <row r="1560" spans="2:2">
      <c r="B1560" s="20"/>
    </row>
    <row r="1561" spans="2:2">
      <c r="B1561" s="20"/>
    </row>
    <row r="1562" spans="2:2">
      <c r="B1562" s="20"/>
    </row>
    <row r="1563" spans="2:2">
      <c r="B1563" s="20"/>
    </row>
    <row r="1564" spans="2:2">
      <c r="B1564" s="20"/>
    </row>
    <row r="1565" spans="2:2">
      <c r="B1565" s="20"/>
    </row>
    <row r="1566" spans="2:2">
      <c r="B1566" s="20"/>
    </row>
    <row r="1567" spans="2:2">
      <c r="B1567" s="20"/>
    </row>
    <row r="1568" spans="2:2">
      <c r="B1568" s="20"/>
    </row>
    <row r="1569" spans="2:2">
      <c r="B1569" s="20"/>
    </row>
    <row r="1570" spans="2:2">
      <c r="B1570" s="20"/>
    </row>
    <row r="1571" spans="2:2">
      <c r="B1571" s="20"/>
    </row>
    <row r="1572" spans="2:2">
      <c r="B1572" s="20"/>
    </row>
    <row r="1573" spans="2:2">
      <c r="B1573" s="20"/>
    </row>
    <row r="1574" spans="2:2">
      <c r="B1574" s="20"/>
    </row>
    <row r="1575" spans="2:2">
      <c r="B1575" s="20"/>
    </row>
    <row r="1576" spans="2:2">
      <c r="B1576" s="20"/>
    </row>
    <row r="1577" spans="2:2">
      <c r="B1577" s="20"/>
    </row>
    <row r="1578" spans="2:2">
      <c r="B1578" s="20"/>
    </row>
    <row r="1579" spans="2:2">
      <c r="B1579" s="20"/>
    </row>
    <row r="1580" spans="2:2">
      <c r="B1580" s="20"/>
    </row>
    <row r="1581" spans="2:2">
      <c r="B1581" s="20"/>
    </row>
    <row r="1582" spans="2:2">
      <c r="B1582" s="20"/>
    </row>
    <row r="1583" spans="2:2">
      <c r="B1583" s="20"/>
    </row>
    <row r="1584" spans="2:2">
      <c r="B1584" s="20"/>
    </row>
    <row r="1585" spans="2:2">
      <c r="B1585" s="20"/>
    </row>
    <row r="1586" spans="2:2">
      <c r="B1586" s="20"/>
    </row>
    <row r="1587" spans="2:2">
      <c r="B1587" s="20"/>
    </row>
    <row r="1588" spans="2:2">
      <c r="B1588" s="20"/>
    </row>
    <row r="1589" spans="2:2">
      <c r="B1589" s="20"/>
    </row>
    <row r="1590" spans="2:2">
      <c r="B1590" s="20"/>
    </row>
    <row r="1591" spans="2:2">
      <c r="B1591" s="20"/>
    </row>
    <row r="1592" spans="2:2">
      <c r="B1592" s="20"/>
    </row>
    <row r="1593" spans="2:2">
      <c r="B1593" s="20"/>
    </row>
    <row r="1594" spans="2:2">
      <c r="B1594" s="21"/>
    </row>
    <row r="1595" spans="2:2">
      <c r="B1595" s="20"/>
    </row>
    <row r="1596" spans="2:2">
      <c r="B1596" s="20"/>
    </row>
    <row r="1597" spans="2:2">
      <c r="B1597" s="20"/>
    </row>
    <row r="1598" spans="2:2">
      <c r="B1598" s="20"/>
    </row>
    <row r="1599" spans="2:2">
      <c r="B1599" s="20"/>
    </row>
    <row r="1600" spans="2:2">
      <c r="B1600" s="20"/>
    </row>
    <row r="1601" spans="2:2">
      <c r="B1601" s="20"/>
    </row>
    <row r="1602" spans="2:2">
      <c r="B1602" s="20"/>
    </row>
    <row r="1603" spans="2:2">
      <c r="B1603" s="20"/>
    </row>
    <row r="1604" spans="2:2">
      <c r="B1604" s="20"/>
    </row>
    <row r="1605" spans="2:2">
      <c r="B1605" s="20"/>
    </row>
    <row r="1606" spans="2:2">
      <c r="B1606" s="20"/>
    </row>
    <row r="1607" spans="2:2">
      <c r="B1607" s="20"/>
    </row>
    <row r="1608" spans="2:2">
      <c r="B1608" s="20"/>
    </row>
    <row r="1609" spans="2:2">
      <c r="B1609" s="20"/>
    </row>
    <row r="1610" spans="2:2">
      <c r="B1610" s="20"/>
    </row>
    <row r="1611" spans="2:2">
      <c r="B1611" s="20"/>
    </row>
    <row r="1612" spans="2:2">
      <c r="B1612" s="20"/>
    </row>
    <row r="1613" spans="2:2">
      <c r="B1613" s="20"/>
    </row>
    <row r="1614" spans="2:2">
      <c r="B1614" s="20"/>
    </row>
    <row r="1615" spans="2:2">
      <c r="B1615" s="20"/>
    </row>
    <row r="1616" spans="2:2">
      <c r="B1616" s="20"/>
    </row>
    <row r="1617" spans="2:2">
      <c r="B1617" s="20"/>
    </row>
    <row r="1618" spans="2:2">
      <c r="B1618" s="20"/>
    </row>
    <row r="1619" spans="2:2">
      <c r="B1619" s="20"/>
    </row>
    <row r="1620" spans="2:2">
      <c r="B1620" s="20"/>
    </row>
    <row r="1621" spans="2:2">
      <c r="B1621" s="20"/>
    </row>
    <row r="1622" spans="2:2">
      <c r="B1622" s="20"/>
    </row>
    <row r="1623" spans="2:2">
      <c r="B1623" s="20"/>
    </row>
    <row r="1624" spans="2:2">
      <c r="B1624" s="20"/>
    </row>
    <row r="1625" spans="2:2">
      <c r="B1625" s="20"/>
    </row>
    <row r="1626" spans="2:2">
      <c r="B1626" s="20"/>
    </row>
    <row r="1627" spans="2:2">
      <c r="B1627" s="20"/>
    </row>
    <row r="1628" spans="2:2">
      <c r="B1628" s="20"/>
    </row>
    <row r="1629" spans="2:2">
      <c r="B1629" s="20"/>
    </row>
    <row r="1630" spans="2:2">
      <c r="B1630" s="20"/>
    </row>
    <row r="1631" spans="2:2">
      <c r="B1631" s="20"/>
    </row>
    <row r="1632" spans="2:2">
      <c r="B1632" s="20"/>
    </row>
    <row r="1633" spans="2:2">
      <c r="B1633" s="20"/>
    </row>
    <row r="1634" spans="2:2">
      <c r="B1634" s="20"/>
    </row>
    <row r="1635" spans="2:2">
      <c r="B1635" s="20"/>
    </row>
    <row r="1636" spans="2:2">
      <c r="B1636" s="20"/>
    </row>
    <row r="1637" spans="2:2">
      <c r="B1637" s="20"/>
    </row>
    <row r="1638" spans="2:2">
      <c r="B1638" s="20"/>
    </row>
    <row r="1639" spans="2:2">
      <c r="B1639" s="20"/>
    </row>
    <row r="1640" spans="2:2">
      <c r="B1640" s="20"/>
    </row>
    <row r="1641" spans="2:2">
      <c r="B1641" s="20"/>
    </row>
    <row r="1642" spans="2:2">
      <c r="B1642" s="20"/>
    </row>
    <row r="1643" spans="2:2">
      <c r="B1643" s="20"/>
    </row>
    <row r="1644" spans="2:2">
      <c r="B1644" s="20"/>
    </row>
    <row r="1645" spans="2:2">
      <c r="B1645" s="20"/>
    </row>
    <row r="1646" spans="2:2">
      <c r="B1646" s="20"/>
    </row>
    <row r="1647" spans="2:2">
      <c r="B1647" s="20"/>
    </row>
    <row r="1648" spans="2:2">
      <c r="B1648" s="20"/>
    </row>
    <row r="1649" spans="2:2">
      <c r="B1649" s="20"/>
    </row>
    <row r="1650" spans="2:2">
      <c r="B1650" s="20"/>
    </row>
    <row r="1651" spans="2:2">
      <c r="B1651" s="20"/>
    </row>
    <row r="1652" spans="2:2">
      <c r="B1652" s="20"/>
    </row>
    <row r="1653" spans="2:2">
      <c r="B1653" s="20"/>
    </row>
    <row r="1654" spans="2:2">
      <c r="B1654" s="20"/>
    </row>
    <row r="1655" spans="2:2">
      <c r="B1655" s="20"/>
    </row>
    <row r="1656" spans="2:2">
      <c r="B1656" s="20"/>
    </row>
    <row r="1657" spans="2:2">
      <c r="B1657" s="20"/>
    </row>
    <row r="1658" spans="2:2">
      <c r="B1658" s="20"/>
    </row>
    <row r="1659" spans="2:2">
      <c r="B1659" s="20"/>
    </row>
    <row r="1660" spans="2:2">
      <c r="B1660" s="20"/>
    </row>
    <row r="1661" spans="2:2">
      <c r="B1661" s="20"/>
    </row>
    <row r="1662" spans="2:2">
      <c r="B1662" s="20"/>
    </row>
    <row r="1663" spans="2:2">
      <c r="B1663" s="20"/>
    </row>
    <row r="1664" spans="2:2">
      <c r="B1664" s="20"/>
    </row>
    <row r="1665" spans="2:2">
      <c r="B1665" s="20"/>
    </row>
    <row r="1666" spans="2:2">
      <c r="B1666" s="20"/>
    </row>
    <row r="1667" spans="2:2">
      <c r="B1667" s="20"/>
    </row>
    <row r="1668" spans="2:2">
      <c r="B1668" s="20"/>
    </row>
    <row r="1669" spans="2:2">
      <c r="B1669" s="20"/>
    </row>
    <row r="1670" spans="2:2">
      <c r="B1670" s="20"/>
    </row>
    <row r="1671" spans="2:2">
      <c r="B1671" s="20"/>
    </row>
    <row r="1672" spans="2:2">
      <c r="B1672" s="20"/>
    </row>
    <row r="1673" spans="2:2">
      <c r="B1673" s="20"/>
    </row>
    <row r="1674" spans="2:2">
      <c r="B1674" s="20"/>
    </row>
    <row r="1675" spans="2:2">
      <c r="B1675" s="20"/>
    </row>
    <row r="1676" spans="2:2">
      <c r="B1676" s="20"/>
    </row>
    <row r="1677" spans="2:2">
      <c r="B1677" s="20"/>
    </row>
    <row r="1678" spans="2:2">
      <c r="B1678" s="20"/>
    </row>
    <row r="1679" spans="2:2">
      <c r="B1679" s="20"/>
    </row>
    <row r="1680" spans="2:2">
      <c r="B1680" s="20"/>
    </row>
    <row r="1681" spans="2:2">
      <c r="B1681" s="20"/>
    </row>
    <row r="1682" spans="2:2">
      <c r="B1682" s="20"/>
    </row>
    <row r="1683" spans="2:2">
      <c r="B1683" s="20"/>
    </row>
    <row r="1684" spans="2:2">
      <c r="B1684" s="20"/>
    </row>
    <row r="1685" spans="2:2">
      <c r="B1685" s="20"/>
    </row>
    <row r="1686" spans="2:2">
      <c r="B1686" s="20"/>
    </row>
    <row r="1687" spans="2:2">
      <c r="B1687" s="20"/>
    </row>
    <row r="1688" spans="2:2">
      <c r="B1688" s="20"/>
    </row>
    <row r="1689" spans="2:2">
      <c r="B1689" s="20"/>
    </row>
    <row r="1690" spans="2:2">
      <c r="B1690" s="20"/>
    </row>
    <row r="1691" spans="2:2">
      <c r="B1691" s="20"/>
    </row>
    <row r="1692" spans="2:2">
      <c r="B1692" s="20"/>
    </row>
    <row r="1693" spans="2:2">
      <c r="B1693" s="20"/>
    </row>
    <row r="1694" spans="2:2">
      <c r="B1694" s="20"/>
    </row>
    <row r="1695" spans="2:2">
      <c r="B1695" s="20"/>
    </row>
    <row r="1696" spans="2:2">
      <c r="B1696" s="20"/>
    </row>
    <row r="1697" spans="2:2">
      <c r="B1697" s="20"/>
    </row>
    <row r="1698" spans="2:2">
      <c r="B1698" s="20"/>
    </row>
    <row r="1699" spans="2:2">
      <c r="B1699" s="20"/>
    </row>
    <row r="1700" spans="2:2">
      <c r="B1700" s="20"/>
    </row>
    <row r="1701" spans="2:2">
      <c r="B1701" s="20"/>
    </row>
    <row r="1702" spans="2:2">
      <c r="B1702" s="20"/>
    </row>
    <row r="1703" spans="2:2">
      <c r="B1703" s="20"/>
    </row>
    <row r="1704" spans="2:2">
      <c r="B1704" s="20"/>
    </row>
    <row r="1705" spans="2:2">
      <c r="B1705" s="20"/>
    </row>
    <row r="1706" spans="2:2">
      <c r="B1706" s="20"/>
    </row>
    <row r="1707" spans="2:2">
      <c r="B1707" s="20"/>
    </row>
    <row r="1708" spans="2:2">
      <c r="B1708" s="20"/>
    </row>
    <row r="1709" spans="2:2">
      <c r="B1709" s="20"/>
    </row>
    <row r="1710" spans="2:2">
      <c r="B1710" s="20"/>
    </row>
    <row r="1711" spans="2:2">
      <c r="B1711" s="20"/>
    </row>
    <row r="1712" spans="2:2">
      <c r="B1712" s="20"/>
    </row>
    <row r="1713" spans="2:2">
      <c r="B1713" s="20"/>
    </row>
    <row r="1714" spans="2:2">
      <c r="B1714" s="20"/>
    </row>
    <row r="1715" spans="2:2">
      <c r="B1715" s="20"/>
    </row>
    <row r="1716" spans="2:2">
      <c r="B1716" s="20"/>
    </row>
    <row r="1717" spans="2:2">
      <c r="B1717" s="20"/>
    </row>
    <row r="1718" spans="2:2">
      <c r="B1718" s="20"/>
    </row>
    <row r="1719" spans="2:2">
      <c r="B1719" s="20"/>
    </row>
    <row r="1720" spans="2:2">
      <c r="B1720" s="20"/>
    </row>
    <row r="1721" spans="2:2">
      <c r="B1721" s="20"/>
    </row>
    <row r="1722" spans="2:2">
      <c r="B1722" s="20"/>
    </row>
    <row r="1723" spans="2:2">
      <c r="B1723" s="20"/>
    </row>
    <row r="1724" spans="2:2">
      <c r="B1724" s="20"/>
    </row>
    <row r="1725" spans="2:2">
      <c r="B1725" s="20"/>
    </row>
    <row r="1726" spans="2:2">
      <c r="B1726" s="20"/>
    </row>
    <row r="1727" spans="2:2">
      <c r="B1727" s="20"/>
    </row>
    <row r="1728" spans="2:2">
      <c r="B1728" s="20"/>
    </row>
    <row r="1729" spans="2:2">
      <c r="B1729" s="20"/>
    </row>
    <row r="1730" spans="2:2">
      <c r="B1730" s="20"/>
    </row>
    <row r="1731" spans="2:2">
      <c r="B1731" s="20"/>
    </row>
    <row r="1732" spans="2:2">
      <c r="B1732" s="20"/>
    </row>
    <row r="1733" spans="2:2">
      <c r="B1733" s="20"/>
    </row>
    <row r="1734" spans="2:2">
      <c r="B1734" s="20"/>
    </row>
    <row r="1735" spans="2:2">
      <c r="B1735" s="20"/>
    </row>
    <row r="1736" spans="2:2">
      <c r="B1736" s="20"/>
    </row>
    <row r="1737" spans="2:2">
      <c r="B1737" s="20"/>
    </row>
    <row r="1738" spans="2:2">
      <c r="B1738" s="20"/>
    </row>
    <row r="1739" spans="2:2">
      <c r="B1739" s="20"/>
    </row>
    <row r="1740" spans="2:2">
      <c r="B1740" s="20"/>
    </row>
    <row r="1741" spans="2:2">
      <c r="B1741" s="20"/>
    </row>
    <row r="1742" spans="2:2">
      <c r="B1742" s="20"/>
    </row>
    <row r="1743" spans="2:2">
      <c r="B1743" s="20"/>
    </row>
    <row r="1744" spans="2:2">
      <c r="B1744" s="20"/>
    </row>
    <row r="1745" spans="2:2">
      <c r="B1745" s="20"/>
    </row>
    <row r="1746" spans="2:2">
      <c r="B1746" s="20"/>
    </row>
    <row r="1747" spans="2:2">
      <c r="B1747" s="20"/>
    </row>
    <row r="1748" spans="2:2">
      <c r="B1748" s="20"/>
    </row>
    <row r="1749" spans="2:2">
      <c r="B1749" s="20"/>
    </row>
    <row r="1750" spans="2:2">
      <c r="B1750" s="20"/>
    </row>
    <row r="1751" spans="2:2">
      <c r="B1751" s="20"/>
    </row>
    <row r="1752" spans="2:2">
      <c r="B1752" s="20"/>
    </row>
    <row r="1753" spans="2:2">
      <c r="B1753" s="20"/>
    </row>
    <row r="1754" spans="2:2">
      <c r="B1754" s="20"/>
    </row>
    <row r="1755" spans="2:2">
      <c r="B1755" s="20"/>
    </row>
    <row r="1756" spans="2:2">
      <c r="B1756" s="20"/>
    </row>
    <row r="1757" spans="2:2">
      <c r="B1757" s="20"/>
    </row>
    <row r="1758" spans="2:2">
      <c r="B1758" s="20"/>
    </row>
    <row r="1759" spans="2:2">
      <c r="B1759" s="20"/>
    </row>
    <row r="1760" spans="2:2">
      <c r="B1760" s="20"/>
    </row>
    <row r="1761" spans="2:2">
      <c r="B1761" s="20"/>
    </row>
    <row r="1762" spans="2:2">
      <c r="B1762" s="20"/>
    </row>
    <row r="1763" spans="2:2">
      <c r="B1763" s="20"/>
    </row>
    <row r="1764" spans="2:2">
      <c r="B1764" s="20"/>
    </row>
    <row r="1765" spans="2:2">
      <c r="B1765" s="20"/>
    </row>
    <row r="1766" spans="2:2">
      <c r="B1766" s="20"/>
    </row>
    <row r="1767" spans="2:2">
      <c r="B1767" s="20"/>
    </row>
    <row r="1768" spans="2:2">
      <c r="B1768" s="20"/>
    </row>
    <row r="1769" spans="2:2">
      <c r="B1769" s="20"/>
    </row>
    <row r="1770" spans="2:2">
      <c r="B1770" s="20"/>
    </row>
    <row r="1771" spans="2:2">
      <c r="B1771" s="20"/>
    </row>
    <row r="1772" spans="2:2">
      <c r="B1772" s="20"/>
    </row>
    <row r="1773" spans="2:2">
      <c r="B1773" s="20"/>
    </row>
    <row r="1774" spans="2:2">
      <c r="B1774" s="20"/>
    </row>
    <row r="1775" spans="2:2">
      <c r="B1775" s="20"/>
    </row>
    <row r="1776" spans="2:2">
      <c r="B1776" s="20"/>
    </row>
    <row r="1777" spans="2:2">
      <c r="B1777" s="20"/>
    </row>
    <row r="1778" spans="2:2">
      <c r="B1778" s="20"/>
    </row>
    <row r="1779" spans="2:2">
      <c r="B1779" s="20"/>
    </row>
    <row r="1780" spans="2:2">
      <c r="B1780" s="20"/>
    </row>
    <row r="1781" spans="2:2">
      <c r="B1781" s="20"/>
    </row>
    <row r="1782" spans="2:2">
      <c r="B1782" s="20"/>
    </row>
    <row r="1783" spans="2:2">
      <c r="B1783" s="20"/>
    </row>
    <row r="1784" spans="2:2">
      <c r="B1784" s="20"/>
    </row>
    <row r="1785" spans="2:2">
      <c r="B1785" s="20"/>
    </row>
    <row r="1786" spans="2:2">
      <c r="B1786" s="20"/>
    </row>
    <row r="1787" spans="2:2">
      <c r="B1787" s="20"/>
    </row>
    <row r="1788" spans="2:2">
      <c r="B1788" s="20"/>
    </row>
    <row r="1789" spans="2:2">
      <c r="B1789" s="20"/>
    </row>
    <row r="1790" spans="2:2">
      <c r="B1790" s="20"/>
    </row>
    <row r="1791" spans="2:2">
      <c r="B1791" s="20"/>
    </row>
    <row r="1792" spans="2:2">
      <c r="B1792" s="20"/>
    </row>
    <row r="1793" spans="2:2">
      <c r="B1793" s="20"/>
    </row>
    <row r="1794" spans="2:2">
      <c r="B1794" s="20"/>
    </row>
    <row r="1795" spans="2:2">
      <c r="B1795" s="20"/>
    </row>
    <row r="1796" spans="2:2">
      <c r="B1796" s="20"/>
    </row>
    <row r="1797" spans="2:2">
      <c r="B1797" s="20"/>
    </row>
    <row r="1798" spans="2:2">
      <c r="B1798" s="20"/>
    </row>
    <row r="1799" spans="2:2">
      <c r="B1799" s="20"/>
    </row>
    <row r="1800" spans="2:2">
      <c r="B1800" s="20"/>
    </row>
    <row r="1801" spans="2:2">
      <c r="B1801" s="20"/>
    </row>
    <row r="1802" spans="2:2">
      <c r="B1802" s="20"/>
    </row>
    <row r="1803" spans="2:2">
      <c r="B1803" s="20"/>
    </row>
    <row r="1804" spans="2:2">
      <c r="B1804" s="20"/>
    </row>
    <row r="1805" spans="2:2">
      <c r="B1805" s="20"/>
    </row>
    <row r="1806" spans="2:2">
      <c r="B1806" s="20"/>
    </row>
    <row r="1807" spans="2:2">
      <c r="B1807" s="20"/>
    </row>
    <row r="1808" spans="2:2">
      <c r="B1808" s="20"/>
    </row>
    <row r="1809" spans="2:2">
      <c r="B1809" s="17"/>
    </row>
    <row r="1810" spans="2:2">
      <c r="B1810" s="17"/>
    </row>
    <row r="1811" spans="2:2">
      <c r="B1811" s="17"/>
    </row>
    <row r="1812" spans="2:2">
      <c r="B1812" s="17"/>
    </row>
    <row r="1813" spans="2:2">
      <c r="B1813" s="17"/>
    </row>
    <row r="1814" spans="2:2">
      <c r="B1814" s="22"/>
    </row>
    <row r="1815" spans="2:2">
      <c r="B1815" s="22"/>
    </row>
    <row r="1816" spans="2:2">
      <c r="B1816" s="22"/>
    </row>
    <row r="1817" spans="2:2">
      <c r="B1817" s="22"/>
    </row>
    <row r="1818" spans="2:2">
      <c r="B1818" s="17"/>
    </row>
    <row r="1819" spans="2:2">
      <c r="B1819" s="17"/>
    </row>
    <row r="1820" spans="2:2">
      <c r="B1820" s="17"/>
    </row>
    <row r="1821" spans="2:2">
      <c r="B1821" s="17"/>
    </row>
    <row r="1822" spans="2:2">
      <c r="B1822" s="17"/>
    </row>
    <row r="1823" spans="2:2">
      <c r="B1823" s="17"/>
    </row>
    <row r="1824" spans="2:2">
      <c r="B1824" s="17"/>
    </row>
    <row r="1825" spans="2:2">
      <c r="B1825" s="17"/>
    </row>
    <row r="1826" spans="2:2">
      <c r="B1826" s="17"/>
    </row>
    <row r="1827" spans="2:2">
      <c r="B1827" s="17"/>
    </row>
    <row r="1828" spans="2:2">
      <c r="B1828" s="17"/>
    </row>
    <row r="1829" spans="2:2">
      <c r="B1829" s="17"/>
    </row>
    <row r="1830" spans="2:2">
      <c r="B1830" s="17"/>
    </row>
    <row r="1831" spans="2:2">
      <c r="B1831" s="17"/>
    </row>
    <row r="1832" spans="2:2">
      <c r="B1832" s="17"/>
    </row>
    <row r="1833" spans="2:2">
      <c r="B1833" s="17"/>
    </row>
    <row r="1834" spans="2:2">
      <c r="B1834" s="17"/>
    </row>
    <row r="1835" spans="2:2">
      <c r="B1835" s="17"/>
    </row>
    <row r="1836" spans="2:2">
      <c r="B1836" s="17"/>
    </row>
    <row r="1837" spans="2:2">
      <c r="B1837" s="17"/>
    </row>
    <row r="1838" spans="2:2">
      <c r="B1838" s="17"/>
    </row>
    <row r="1839" spans="2:2">
      <c r="B1839" s="17"/>
    </row>
    <row r="1840" spans="2:2">
      <c r="B1840" s="17"/>
    </row>
    <row r="1841" spans="2:2">
      <c r="B1841" s="17"/>
    </row>
    <row r="1842" spans="2:2">
      <c r="B1842" s="17"/>
    </row>
    <row r="1843" spans="2:2">
      <c r="B1843" s="17"/>
    </row>
    <row r="1844" spans="2:2">
      <c r="B1844" s="17"/>
    </row>
    <row r="1845" spans="2:2">
      <c r="B1845" s="17"/>
    </row>
    <row r="1846" spans="2:2">
      <c r="B1846" s="17"/>
    </row>
    <row r="1847" spans="2:2">
      <c r="B1847" s="17"/>
    </row>
    <row r="1848" spans="2:2">
      <c r="B1848" s="17"/>
    </row>
    <row r="1849" spans="2:2">
      <c r="B1849" s="17"/>
    </row>
    <row r="1850" spans="2:2">
      <c r="B1850" s="17"/>
    </row>
    <row r="1851" spans="2:2">
      <c r="B1851" s="17"/>
    </row>
    <row r="1852" spans="2:2">
      <c r="B1852" s="17"/>
    </row>
    <row r="1853" spans="2:2">
      <c r="B1853" s="17"/>
    </row>
    <row r="1854" spans="2:2">
      <c r="B1854" s="17"/>
    </row>
    <row r="1855" spans="2:2">
      <c r="B1855" s="17"/>
    </row>
    <row r="1856" spans="2:2">
      <c r="B1856" s="17"/>
    </row>
    <row r="1857" spans="2:2">
      <c r="B1857" s="17"/>
    </row>
    <row r="1858" spans="2:2">
      <c r="B1858" s="17"/>
    </row>
    <row r="1859" spans="2:2">
      <c r="B1859" s="17"/>
    </row>
    <row r="1860" spans="2:2">
      <c r="B1860" s="17"/>
    </row>
    <row r="1861" spans="2:2">
      <c r="B1861" s="17"/>
    </row>
    <row r="1862" spans="2:2">
      <c r="B1862" s="17"/>
    </row>
    <row r="1863" spans="2:2">
      <c r="B1863" s="17"/>
    </row>
    <row r="1864" spans="2:2">
      <c r="B1864" s="17"/>
    </row>
    <row r="1865" spans="2:2">
      <c r="B1865" s="17"/>
    </row>
    <row r="1866" spans="2:2">
      <c r="B1866" s="17"/>
    </row>
    <row r="1867" spans="2:2">
      <c r="B1867" s="17"/>
    </row>
    <row r="1868" spans="2:2">
      <c r="B1868" s="17"/>
    </row>
    <row r="1869" spans="2:2">
      <c r="B1869" s="17"/>
    </row>
    <row r="1870" spans="2:2">
      <c r="B1870" s="17"/>
    </row>
    <row r="1871" spans="2:2">
      <c r="B1871" s="17"/>
    </row>
    <row r="1872" spans="2:2">
      <c r="B1872" s="17"/>
    </row>
    <row r="1873" spans="2:2">
      <c r="B1873" s="17"/>
    </row>
    <row r="1874" spans="2:2">
      <c r="B1874" s="17"/>
    </row>
    <row r="1875" spans="2:2">
      <c r="B1875" s="17"/>
    </row>
    <row r="1876" spans="2:2">
      <c r="B1876" s="17"/>
    </row>
    <row r="1877" spans="2:2">
      <c r="B1877" s="17"/>
    </row>
    <row r="1878" spans="2:2">
      <c r="B1878" s="17"/>
    </row>
    <row r="1879" spans="2:2">
      <c r="B1879" s="17"/>
    </row>
    <row r="1880" spans="2:2">
      <c r="B1880" s="17"/>
    </row>
    <row r="1881" spans="2:2">
      <c r="B1881" s="17"/>
    </row>
    <row r="1882" spans="2:2">
      <c r="B1882" s="17"/>
    </row>
    <row r="1883" spans="2:2">
      <c r="B1883" s="17"/>
    </row>
    <row r="1884" spans="2:2">
      <c r="B1884" s="17"/>
    </row>
    <row r="1885" spans="2:2">
      <c r="B1885" s="17"/>
    </row>
    <row r="1886" spans="2:2">
      <c r="B1886" s="17"/>
    </row>
    <row r="1887" spans="2:2">
      <c r="B1887" s="17"/>
    </row>
    <row r="1888" spans="2:2">
      <c r="B1888" s="17"/>
    </row>
    <row r="1889" spans="2:2">
      <c r="B1889" s="17"/>
    </row>
    <row r="1890" spans="2:2">
      <c r="B1890" s="17"/>
    </row>
    <row r="1891" spans="2:2">
      <c r="B1891" s="17"/>
    </row>
    <row r="1892" spans="2:2">
      <c r="B1892" s="17"/>
    </row>
    <row r="1893" spans="2:2">
      <c r="B1893" s="17"/>
    </row>
    <row r="1894" spans="2:2">
      <c r="B1894" s="17"/>
    </row>
    <row r="1895" spans="2:2">
      <c r="B1895" s="17"/>
    </row>
    <row r="1896" spans="2:2">
      <c r="B1896" s="17"/>
    </row>
    <row r="1897" spans="2:2">
      <c r="B1897" s="17"/>
    </row>
    <row r="1898" spans="2:2">
      <c r="B1898" s="17"/>
    </row>
    <row r="1899" spans="2:2">
      <c r="B1899" s="17"/>
    </row>
    <row r="1900" spans="2:2">
      <c r="B1900" s="17"/>
    </row>
    <row r="1901" spans="2:2">
      <c r="B1901" s="17"/>
    </row>
    <row r="1902" spans="2:2">
      <c r="B1902" s="17"/>
    </row>
    <row r="1903" spans="2:2">
      <c r="B1903" s="17"/>
    </row>
    <row r="1904" spans="2:2">
      <c r="B1904" s="17"/>
    </row>
    <row r="1905" spans="2:2">
      <c r="B1905" s="17"/>
    </row>
    <row r="1906" spans="2:2">
      <c r="B1906" s="17"/>
    </row>
    <row r="1907" spans="2:2">
      <c r="B1907" s="17"/>
    </row>
    <row r="1908" spans="2:2">
      <c r="B1908" s="17"/>
    </row>
    <row r="1909" spans="2:2">
      <c r="B1909" s="17"/>
    </row>
    <row r="1910" spans="2:2">
      <c r="B1910" s="17"/>
    </row>
    <row r="1911" spans="2:2">
      <c r="B1911" s="17"/>
    </row>
    <row r="1912" spans="2:2">
      <c r="B1912" s="17"/>
    </row>
    <row r="1913" spans="2:2">
      <c r="B1913" s="17"/>
    </row>
    <row r="1914" spans="2:2">
      <c r="B1914" s="17"/>
    </row>
    <row r="1915" spans="2:2">
      <c r="B1915" s="17"/>
    </row>
    <row r="1916" spans="2:2">
      <c r="B1916" s="17"/>
    </row>
    <row r="1917" spans="2:2">
      <c r="B1917" s="17"/>
    </row>
    <row r="1918" spans="2:2">
      <c r="B1918" s="17"/>
    </row>
    <row r="1919" spans="2:2">
      <c r="B1919" s="17"/>
    </row>
    <row r="1920" spans="2:2">
      <c r="B1920" s="17"/>
    </row>
    <row r="1921" spans="2:2">
      <c r="B1921" s="17"/>
    </row>
    <row r="1922" spans="2:2">
      <c r="B1922" s="17"/>
    </row>
    <row r="1923" spans="2:2">
      <c r="B1923" s="17"/>
    </row>
    <row r="1924" spans="2:2">
      <c r="B1924" s="17"/>
    </row>
    <row r="1925" spans="2:2">
      <c r="B1925" s="17"/>
    </row>
    <row r="1926" spans="2:2">
      <c r="B1926" s="17"/>
    </row>
    <row r="1927" spans="2:2">
      <c r="B1927" s="17"/>
    </row>
    <row r="1928" spans="2:2">
      <c r="B1928" s="17"/>
    </row>
    <row r="1929" spans="2:2">
      <c r="B1929" s="17"/>
    </row>
    <row r="1930" spans="2:2">
      <c r="B1930" s="17"/>
    </row>
    <row r="1931" spans="2:2">
      <c r="B1931" s="17"/>
    </row>
    <row r="1932" spans="2:2">
      <c r="B1932" s="17"/>
    </row>
    <row r="1933" spans="2:2">
      <c r="B1933" s="17"/>
    </row>
    <row r="1934" spans="2:2">
      <c r="B1934" s="17"/>
    </row>
    <row r="1935" spans="2:2">
      <c r="B1935" s="17"/>
    </row>
    <row r="1936" spans="2:2">
      <c r="B1936" s="18"/>
    </row>
    <row r="1937" spans="2:2">
      <c r="B1937" s="18"/>
    </row>
    <row r="1938" spans="2:2">
      <c r="B1938" s="18"/>
    </row>
    <row r="1939" spans="2:2">
      <c r="B1939" s="18"/>
    </row>
    <row r="1940" spans="2:2">
      <c r="B1940" s="18"/>
    </row>
    <row r="1941" spans="2:2">
      <c r="B1941" s="18"/>
    </row>
    <row r="1942" spans="2:2">
      <c r="B1942" s="18"/>
    </row>
    <row r="1943" spans="2:2">
      <c r="B1943" s="18"/>
    </row>
    <row r="1944" spans="2:2">
      <c r="B1944" s="18"/>
    </row>
    <row r="1945" spans="2:2">
      <c r="B1945" s="18"/>
    </row>
    <row r="1946" spans="2:2">
      <c r="B1946" s="23"/>
    </row>
    <row r="1947" spans="2:2">
      <c r="B1947" s="22"/>
    </row>
    <row r="1948" spans="2:2">
      <c r="B1948" s="22"/>
    </row>
    <row r="1949" spans="2:2">
      <c r="B1949" s="22"/>
    </row>
    <row r="1950" spans="2:2">
      <c r="B1950" s="22"/>
    </row>
    <row r="1951" spans="2:2">
      <c r="B1951" s="22"/>
    </row>
    <row r="1952" spans="2:2">
      <c r="B1952" s="18"/>
    </row>
    <row r="1953" spans="2:2">
      <c r="B1953" s="22"/>
    </row>
    <row r="1954" spans="2:2">
      <c r="B1954" s="18"/>
    </row>
    <row r="1955" spans="2:2">
      <c r="B1955" s="18"/>
    </row>
    <row r="1956" spans="2:2">
      <c r="B1956" s="18"/>
    </row>
    <row r="1957" spans="2:2">
      <c r="B1957" s="22"/>
    </row>
    <row r="1958" spans="2:2">
      <c r="B1958" s="18"/>
    </row>
    <row r="1959" spans="2:2">
      <c r="B1959" s="18"/>
    </row>
    <row r="1960" spans="2:2">
      <c r="B1960" s="18"/>
    </row>
    <row r="1961" spans="2:2">
      <c r="B1961" s="18"/>
    </row>
    <row r="1962" spans="2:2">
      <c r="B1962" s="18"/>
    </row>
    <row r="1963" spans="2:2">
      <c r="B1963" s="18"/>
    </row>
    <row r="1964" spans="2:2">
      <c r="B1964" s="18"/>
    </row>
    <row r="1965" spans="2:2">
      <c r="B1965" s="18"/>
    </row>
    <row r="1966" spans="2:2">
      <c r="B1966" s="22"/>
    </row>
    <row r="1967" spans="2:2">
      <c r="B1967" s="22"/>
    </row>
    <row r="1968" spans="2:2">
      <c r="B1968" s="18"/>
    </row>
    <row r="1969" spans="2:2">
      <c r="B1969" s="22"/>
    </row>
    <row r="1970" spans="2:2">
      <c r="B1970" s="22"/>
    </row>
    <row r="1971" spans="2:2">
      <c r="B1971" s="22"/>
    </row>
    <row r="1972" spans="2:2">
      <c r="B1972" s="18"/>
    </row>
    <row r="1973" spans="2:2">
      <c r="B1973" s="22"/>
    </row>
    <row r="1974" spans="2:2">
      <c r="B1974" s="22"/>
    </row>
    <row r="1975" spans="2:2">
      <c r="B1975" s="22"/>
    </row>
    <row r="1976" spans="2:2">
      <c r="B1976" s="22"/>
    </row>
    <row r="1977" spans="2:2">
      <c r="B1977" s="22"/>
    </row>
    <row r="1978" spans="2:2">
      <c r="B1978" s="22"/>
    </row>
    <row r="1979" spans="2:2">
      <c r="B1979" s="22"/>
    </row>
    <row r="1980" spans="2:2">
      <c r="B1980" s="22"/>
    </row>
    <row r="1981" spans="2:2">
      <c r="B1981" s="22"/>
    </row>
    <row r="1982" spans="2:2">
      <c r="B1982" s="18"/>
    </row>
    <row r="1983" spans="2:2">
      <c r="B1983" s="18"/>
    </row>
    <row r="1984" spans="2:2">
      <c r="B1984" s="18"/>
    </row>
    <row r="1985" spans="2:2">
      <c r="B1985" s="22"/>
    </row>
    <row r="1986" spans="2:2">
      <c r="B1986" s="18"/>
    </row>
    <row r="1987" spans="2:2">
      <c r="B1987" s="22"/>
    </row>
    <row r="1988" spans="2:2">
      <c r="B1988" s="18"/>
    </row>
    <row r="1989" spans="2:2">
      <c r="B1989" s="22"/>
    </row>
    <row r="1990" spans="2:2">
      <c r="B1990" s="18"/>
    </row>
    <row r="1991" spans="2:2">
      <c r="B1991" s="22"/>
    </row>
    <row r="1992" spans="2:2">
      <c r="B1992" s="18"/>
    </row>
    <row r="1993" spans="2:2">
      <c r="B1993" s="22"/>
    </row>
    <row r="1994" spans="2:2">
      <c r="B1994" s="18"/>
    </row>
    <row r="1995" spans="2:2">
      <c r="B1995" s="22"/>
    </row>
    <row r="1996" spans="2:2">
      <c r="B1996" s="18"/>
    </row>
    <row r="1997" spans="2:2">
      <c r="B1997" s="18"/>
    </row>
    <row r="1998" spans="2:2">
      <c r="B1998" s="18"/>
    </row>
    <row r="1999" spans="2:2">
      <c r="B1999" s="22"/>
    </row>
    <row r="2000" spans="2:2">
      <c r="B2000" s="18"/>
    </row>
    <row r="2001" spans="2:2">
      <c r="B2001" s="22"/>
    </row>
    <row r="2002" spans="2:2">
      <c r="B2002" s="18"/>
    </row>
    <row r="2003" spans="2:2">
      <c r="B2003" s="22"/>
    </row>
    <row r="2004" spans="2:2">
      <c r="B2004" s="22"/>
    </row>
    <row r="2005" spans="2:2">
      <c r="B2005" s="22"/>
    </row>
    <row r="2006" spans="2:2">
      <c r="B2006" s="18"/>
    </row>
    <row r="2007" spans="2:2">
      <c r="B2007" s="22"/>
    </row>
    <row r="2008" spans="2:2">
      <c r="B2008" s="18"/>
    </row>
    <row r="2009" spans="2:2">
      <c r="B2009" s="22"/>
    </row>
    <row r="2010" spans="2:2">
      <c r="B2010" s="18"/>
    </row>
    <row r="2011" spans="2:2">
      <c r="B2011" s="22"/>
    </row>
    <row r="2012" spans="2:2">
      <c r="B2012" s="18"/>
    </row>
    <row r="2013" spans="2:2">
      <c r="B2013" s="22"/>
    </row>
    <row r="2014" spans="2:2">
      <c r="B2014" s="18"/>
    </row>
    <row r="2015" spans="2:2">
      <c r="B2015" s="22"/>
    </row>
    <row r="2016" spans="2:2">
      <c r="B2016" s="18"/>
    </row>
    <row r="2017" spans="2:2">
      <c r="B2017" s="22"/>
    </row>
    <row r="2018" spans="2:2">
      <c r="B2018" s="18"/>
    </row>
    <row r="2019" spans="2:2">
      <c r="B2019" s="22"/>
    </row>
    <row r="2020" spans="2:2">
      <c r="B2020" s="18"/>
    </row>
    <row r="2021" spans="2:2">
      <c r="B2021" s="22"/>
    </row>
    <row r="2022" spans="2:2">
      <c r="B2022" s="18"/>
    </row>
    <row r="2023" spans="2:2">
      <c r="B2023" s="22"/>
    </row>
    <row r="2024" spans="2:2">
      <c r="B2024" s="18"/>
    </row>
    <row r="2025" spans="2:2">
      <c r="B2025" s="18"/>
    </row>
    <row r="2026" spans="2:2">
      <c r="B2026" s="18"/>
    </row>
    <row r="2027" spans="2:2">
      <c r="B2027" s="18"/>
    </row>
    <row r="2028" spans="2:2">
      <c r="B2028" s="18"/>
    </row>
    <row r="2029" spans="2:2">
      <c r="B2029" s="18"/>
    </row>
    <row r="2030" spans="2:2">
      <c r="B2030" s="18"/>
    </row>
    <row r="2031" spans="2:2">
      <c r="B2031" s="18"/>
    </row>
    <row r="2032" spans="2:2">
      <c r="B2032" s="18"/>
    </row>
    <row r="2033" spans="2:2">
      <c r="B2033" s="18"/>
    </row>
    <row r="2034" spans="2:2">
      <c r="B2034" s="18"/>
    </row>
    <row r="2035" spans="2:2">
      <c r="B2035" s="18"/>
    </row>
    <row r="2036" spans="2:2">
      <c r="B2036" s="18"/>
    </row>
    <row r="2037" spans="2:2">
      <c r="B2037" s="18"/>
    </row>
    <row r="2038" spans="2:2">
      <c r="B2038" s="18"/>
    </row>
    <row r="2039" spans="2:2">
      <c r="B2039" s="18"/>
    </row>
    <row r="2040" spans="2:2">
      <c r="B2040" s="18"/>
    </row>
    <row r="2041" spans="2:2">
      <c r="B2041" s="18"/>
    </row>
    <row r="2042" spans="2:2">
      <c r="B2042" s="18"/>
    </row>
    <row r="2043" spans="2:2">
      <c r="B2043" s="18"/>
    </row>
    <row r="2044" spans="2:2">
      <c r="B2044" s="18"/>
    </row>
    <row r="2045" spans="2:2">
      <c r="B2045" s="18"/>
    </row>
    <row r="2046" spans="2:2">
      <c r="B2046" s="18"/>
    </row>
    <row r="2047" spans="2:2">
      <c r="B2047" s="18"/>
    </row>
    <row r="2048" spans="2:2">
      <c r="B2048" s="18"/>
    </row>
    <row r="2049" spans="2:2">
      <c r="B2049" s="18"/>
    </row>
    <row r="2050" spans="2:2">
      <c r="B2050" s="18"/>
    </row>
    <row r="2051" spans="2:2">
      <c r="B2051" s="18"/>
    </row>
    <row r="2052" spans="2:2">
      <c r="B2052" s="18"/>
    </row>
    <row r="2053" spans="2:2">
      <c r="B2053" s="18"/>
    </row>
    <row r="2054" spans="2:2">
      <c r="B2054" s="18"/>
    </row>
    <row r="2055" spans="2:2">
      <c r="B2055" s="18"/>
    </row>
    <row r="2056" spans="2:2">
      <c r="B2056" s="18"/>
    </row>
    <row r="2057" spans="2:2">
      <c r="B2057" s="18"/>
    </row>
    <row r="2058" spans="2:2">
      <c r="B2058" s="18"/>
    </row>
    <row r="2059" spans="2:2">
      <c r="B2059" s="18"/>
    </row>
    <row r="2060" spans="2:2">
      <c r="B2060" s="18"/>
    </row>
    <row r="2061" spans="2:2">
      <c r="B2061" s="18"/>
    </row>
    <row r="2062" spans="2:2">
      <c r="B2062" s="18"/>
    </row>
    <row r="2063" spans="2:2">
      <c r="B2063" s="18"/>
    </row>
    <row r="2064" spans="2:2">
      <c r="B2064" s="18"/>
    </row>
    <row r="2065" spans="2:2">
      <c r="B2065" s="18"/>
    </row>
    <row r="2066" spans="2:2">
      <c r="B2066" s="18"/>
    </row>
    <row r="2067" spans="2:2">
      <c r="B2067" s="18"/>
    </row>
    <row r="2068" spans="2:2">
      <c r="B2068" s="18"/>
    </row>
    <row r="2069" spans="2:2">
      <c r="B2069" s="18"/>
    </row>
    <row r="2070" spans="2:2">
      <c r="B2070" s="18"/>
    </row>
    <row r="2071" spans="2:2">
      <c r="B2071" s="18"/>
    </row>
    <row r="2072" spans="2:2">
      <c r="B2072" s="18"/>
    </row>
    <row r="2073" spans="2:2">
      <c r="B2073" s="18"/>
    </row>
    <row r="2074" spans="2:2">
      <c r="B2074" s="18"/>
    </row>
    <row r="2075" spans="2:2">
      <c r="B2075" s="18"/>
    </row>
    <row r="2076" spans="2:2">
      <c r="B2076" s="18"/>
    </row>
    <row r="2077" spans="2:2">
      <c r="B2077" s="18"/>
    </row>
    <row r="2078" spans="2:2">
      <c r="B2078" s="18"/>
    </row>
    <row r="2079" spans="2:2">
      <c r="B2079" s="18"/>
    </row>
    <row r="2080" spans="2:2">
      <c r="B2080" s="18"/>
    </row>
    <row r="2081" spans="2:2">
      <c r="B2081" s="18"/>
    </row>
    <row r="2082" spans="2:2">
      <c r="B2082" s="18"/>
    </row>
    <row r="2083" spans="2:2">
      <c r="B2083" s="18"/>
    </row>
    <row r="2084" spans="2:2">
      <c r="B2084" s="18"/>
    </row>
    <row r="2085" spans="2:2">
      <c r="B2085" s="18"/>
    </row>
    <row r="2086" spans="2:2">
      <c r="B2086" s="18"/>
    </row>
    <row r="2087" spans="2:2">
      <c r="B2087" s="18"/>
    </row>
    <row r="2088" spans="2:2">
      <c r="B2088" s="18"/>
    </row>
    <row r="2089" spans="2:2">
      <c r="B2089" s="18"/>
    </row>
    <row r="2090" spans="2:2">
      <c r="B2090" s="18"/>
    </row>
    <row r="2091" spans="2:2">
      <c r="B2091" s="18"/>
    </row>
    <row r="2092" spans="2:2">
      <c r="B2092" s="18"/>
    </row>
    <row r="2093" spans="2:2">
      <c r="B2093" s="18"/>
    </row>
    <row r="2094" spans="2:2">
      <c r="B2094" s="18"/>
    </row>
    <row r="2095" spans="2:2">
      <c r="B2095" s="18"/>
    </row>
    <row r="2096" spans="2:2">
      <c r="B2096" s="18"/>
    </row>
    <row r="2097" spans="2:2">
      <c r="B2097" s="18"/>
    </row>
    <row r="2098" spans="2:2">
      <c r="B2098" s="18"/>
    </row>
    <row r="2099" spans="2:2">
      <c r="B2099" s="18"/>
    </row>
    <row r="2100" spans="2:2">
      <c r="B2100" s="18"/>
    </row>
    <row r="2101" spans="2:2">
      <c r="B2101" s="18"/>
    </row>
    <row r="2102" spans="2:2">
      <c r="B2102" s="18"/>
    </row>
    <row r="2103" spans="2:2">
      <c r="B2103" s="18"/>
    </row>
    <row r="2104" spans="2:2">
      <c r="B2104" s="18"/>
    </row>
    <row r="2105" spans="2:2">
      <c r="B2105" s="18"/>
    </row>
    <row r="2106" spans="2:2">
      <c r="B2106" s="18"/>
    </row>
    <row r="2107" spans="2:2">
      <c r="B2107" s="18"/>
    </row>
    <row r="2108" spans="2:2">
      <c r="B2108" s="18"/>
    </row>
    <row r="2109" spans="2:2">
      <c r="B2109" s="18"/>
    </row>
    <row r="2110" spans="2:2">
      <c r="B2110" s="18"/>
    </row>
    <row r="2111" spans="2:2">
      <c r="B2111" s="18"/>
    </row>
    <row r="2112" spans="2:2">
      <c r="B2112" s="18"/>
    </row>
    <row r="2113" spans="2:2">
      <c r="B2113" s="18"/>
    </row>
    <row r="2114" spans="2:2">
      <c r="B2114" s="18"/>
    </row>
    <row r="2115" spans="2:2">
      <c r="B2115" s="18"/>
    </row>
    <row r="2116" spans="2:2">
      <c r="B2116" s="18"/>
    </row>
    <row r="2117" spans="2:2">
      <c r="B2117" s="18"/>
    </row>
    <row r="2118" spans="2:2">
      <c r="B2118" s="18"/>
    </row>
    <row r="2119" spans="2:2">
      <c r="B2119" s="18"/>
    </row>
    <row r="2120" spans="2:2">
      <c r="B2120" s="18"/>
    </row>
    <row r="2121" spans="2:2">
      <c r="B2121" s="18"/>
    </row>
    <row r="2122" spans="2:2">
      <c r="B2122" s="18"/>
    </row>
    <row r="2123" spans="2:2">
      <c r="B2123" s="18"/>
    </row>
    <row r="2124" spans="2:2">
      <c r="B2124" s="18"/>
    </row>
    <row r="2125" spans="2:2">
      <c r="B2125" s="18"/>
    </row>
    <row r="2126" spans="2:2">
      <c r="B2126" s="18"/>
    </row>
    <row r="2127" spans="2:2">
      <c r="B2127" s="18"/>
    </row>
    <row r="2128" spans="2:2">
      <c r="B2128" s="18"/>
    </row>
    <row r="2129" spans="2:2">
      <c r="B2129" s="18"/>
    </row>
    <row r="2130" spans="2:2">
      <c r="B2130" s="18"/>
    </row>
    <row r="2131" spans="2:2">
      <c r="B2131" s="18"/>
    </row>
    <row r="2132" spans="2:2">
      <c r="B2132" s="18"/>
    </row>
    <row r="2133" spans="2:2">
      <c r="B2133" s="18"/>
    </row>
    <row r="2134" spans="2:2">
      <c r="B2134" s="18"/>
    </row>
    <row r="2135" spans="2:2">
      <c r="B2135" s="18"/>
    </row>
    <row r="2136" spans="2:2">
      <c r="B2136" s="18"/>
    </row>
    <row r="2137" spans="2:2">
      <c r="B2137" s="18"/>
    </row>
    <row r="2138" spans="2:2">
      <c r="B2138" s="18"/>
    </row>
    <row r="2139" spans="2:2">
      <c r="B2139" s="18"/>
    </row>
    <row r="2140" spans="2:2">
      <c r="B2140" s="18"/>
    </row>
    <row r="2141" spans="2:2">
      <c r="B2141" s="18"/>
    </row>
    <row r="2142" spans="2:2">
      <c r="B2142" s="18"/>
    </row>
    <row r="2143" spans="2:2">
      <c r="B2143" s="18"/>
    </row>
    <row r="2144" spans="2:2">
      <c r="B2144" s="18"/>
    </row>
    <row r="2145" spans="2:2">
      <c r="B2145" s="18"/>
    </row>
    <row r="2146" spans="2:2">
      <c r="B2146" s="18"/>
    </row>
    <row r="2147" spans="2:2">
      <c r="B2147" s="18"/>
    </row>
    <row r="2148" spans="2:2">
      <c r="B2148" s="18"/>
    </row>
    <row r="2149" spans="2:2">
      <c r="B2149" s="18"/>
    </row>
    <row r="2150" spans="2:2">
      <c r="B2150" s="18"/>
    </row>
    <row r="2151" spans="2:2">
      <c r="B2151" s="18"/>
    </row>
    <row r="2152" spans="2:2">
      <c r="B2152" s="18"/>
    </row>
    <row r="2153" spans="2:2">
      <c r="B2153" s="18"/>
    </row>
    <row r="2154" spans="2:2">
      <c r="B2154" s="18"/>
    </row>
    <row r="2155" spans="2:2">
      <c r="B2155" s="18"/>
    </row>
    <row r="2156" spans="2:2">
      <c r="B2156" s="18"/>
    </row>
    <row r="2157" spans="2:2">
      <c r="B2157" s="18"/>
    </row>
    <row r="2158" spans="2:2">
      <c r="B2158" s="18"/>
    </row>
    <row r="2159" spans="2:2">
      <c r="B2159" s="18"/>
    </row>
    <row r="2160" spans="2:2">
      <c r="B2160" s="18"/>
    </row>
    <row r="2161" spans="2:2">
      <c r="B2161" s="18"/>
    </row>
    <row r="2162" spans="2:2">
      <c r="B2162" s="18"/>
    </row>
    <row r="2163" spans="2:2">
      <c r="B2163" s="18"/>
    </row>
    <row r="2164" spans="2:2">
      <c r="B2164" s="18"/>
    </row>
    <row r="2165" spans="2:2">
      <c r="B2165" s="18"/>
    </row>
    <row r="2166" spans="2:2">
      <c r="B2166" s="18"/>
    </row>
    <row r="2167" spans="2:2">
      <c r="B2167" s="18"/>
    </row>
    <row r="2168" spans="2:2">
      <c r="B2168" s="18"/>
    </row>
    <row r="2169" spans="2:2">
      <c r="B2169" s="18"/>
    </row>
    <row r="2170" spans="2:2">
      <c r="B2170" s="18"/>
    </row>
    <row r="2171" spans="2:2">
      <c r="B2171" s="18"/>
    </row>
    <row r="2172" spans="2:2">
      <c r="B2172" s="18"/>
    </row>
    <row r="2173" spans="2:2">
      <c r="B2173" s="18"/>
    </row>
    <row r="2174" spans="2:2">
      <c r="B2174" s="18"/>
    </row>
    <row r="2175" spans="2:2">
      <c r="B2175" s="18"/>
    </row>
    <row r="2176" spans="2:2">
      <c r="B2176" s="18"/>
    </row>
    <row r="2177" spans="2:2">
      <c r="B2177" s="18"/>
    </row>
    <row r="2178" spans="2:2">
      <c r="B2178" s="18"/>
    </row>
    <row r="2179" spans="2:2">
      <c r="B2179" s="18"/>
    </row>
    <row r="2180" spans="2:2">
      <c r="B2180" s="18"/>
    </row>
    <row r="2181" spans="2:2">
      <c r="B2181" s="18"/>
    </row>
    <row r="2182" spans="2:2">
      <c r="B2182" s="18"/>
    </row>
    <row r="2183" spans="2:2">
      <c r="B2183" s="18"/>
    </row>
    <row r="2184" spans="2:2">
      <c r="B2184" s="18"/>
    </row>
    <row r="2185" spans="2:2">
      <c r="B2185" s="18"/>
    </row>
    <row r="2186" spans="2:2">
      <c r="B2186" s="18"/>
    </row>
    <row r="2187" spans="2:2">
      <c r="B2187" s="18"/>
    </row>
    <row r="2188" spans="2:2">
      <c r="B2188" s="18"/>
    </row>
    <row r="2189" spans="2:2">
      <c r="B2189" s="18"/>
    </row>
    <row r="2190" spans="2:2">
      <c r="B2190" s="18"/>
    </row>
    <row r="2191" spans="2:2">
      <c r="B2191" s="18"/>
    </row>
    <row r="2192" spans="2:2">
      <c r="B2192" s="18"/>
    </row>
    <row r="2193" spans="2:2">
      <c r="B2193" s="18"/>
    </row>
    <row r="2194" spans="2:2">
      <c r="B2194" s="18"/>
    </row>
    <row r="2195" spans="2:2">
      <c r="B2195" s="18"/>
    </row>
    <row r="2196" spans="2:2">
      <c r="B2196" s="18"/>
    </row>
    <row r="2197" spans="2:2">
      <c r="B2197" s="18"/>
    </row>
    <row r="2198" spans="2:2">
      <c r="B2198" s="18"/>
    </row>
    <row r="2199" spans="2:2">
      <c r="B2199" s="18"/>
    </row>
    <row r="2200" spans="2:2">
      <c r="B2200" s="18"/>
    </row>
    <row r="2201" spans="2:2">
      <c r="B2201" s="18"/>
    </row>
    <row r="2202" spans="2:2">
      <c r="B2202" s="18"/>
    </row>
    <row r="2203" spans="2:2">
      <c r="B2203" s="18"/>
    </row>
    <row r="2204" spans="2:2">
      <c r="B2204" s="18"/>
    </row>
    <row r="2205" spans="2:2">
      <c r="B2205" s="18"/>
    </row>
    <row r="2206" spans="2:2">
      <c r="B2206" s="18"/>
    </row>
    <row r="2207" spans="2:2">
      <c r="B2207" s="18"/>
    </row>
    <row r="2208" spans="2:2">
      <c r="B2208" s="18"/>
    </row>
    <row r="2209" spans="2:2">
      <c r="B2209" s="18"/>
    </row>
    <row r="2210" spans="2:2">
      <c r="B2210" s="18"/>
    </row>
    <row r="2211" spans="2:2">
      <c r="B2211" s="18"/>
    </row>
    <row r="2212" spans="2:2">
      <c r="B2212" s="18"/>
    </row>
    <row r="2213" spans="2:2">
      <c r="B2213" s="18"/>
    </row>
    <row r="2214" spans="2:2">
      <c r="B2214" s="18"/>
    </row>
    <row r="2215" spans="2:2">
      <c r="B2215" s="18"/>
    </row>
    <row r="2216" spans="2:2">
      <c r="B2216" s="18"/>
    </row>
    <row r="2217" spans="2:2">
      <c r="B2217" s="18"/>
    </row>
    <row r="2218" spans="2:2">
      <c r="B2218" s="18"/>
    </row>
    <row r="2219" spans="2:2">
      <c r="B2219" s="18"/>
    </row>
    <row r="2220" spans="2:2">
      <c r="B2220" s="17"/>
    </row>
    <row r="2221" spans="2:2">
      <c r="B2221" s="17"/>
    </row>
    <row r="2222" spans="2:2">
      <c r="B2222" s="17"/>
    </row>
    <row r="2223" spans="2:2">
      <c r="B2223" s="18"/>
    </row>
    <row r="2224" spans="2:2">
      <c r="B2224" s="18"/>
    </row>
    <row r="2225" spans="2:2">
      <c r="B2225" s="18"/>
    </row>
    <row r="2226" spans="2:2">
      <c r="B2226" s="18"/>
    </row>
    <row r="2227" spans="2:2">
      <c r="B2227" s="18"/>
    </row>
    <row r="2228" spans="2:2">
      <c r="B2228" s="18"/>
    </row>
    <row r="2229" spans="2:2">
      <c r="B2229" s="18"/>
    </row>
    <row r="2230" spans="2:2">
      <c r="B2230" s="18"/>
    </row>
    <row r="2231" spans="2:2">
      <c r="B2231" s="18"/>
    </row>
    <row r="2232" spans="2:2">
      <c r="B2232" s="18"/>
    </row>
    <row r="2233" spans="2:2">
      <c r="B2233" s="18"/>
    </row>
    <row r="2234" spans="2:2">
      <c r="B2234" s="18"/>
    </row>
    <row r="2235" spans="2:2">
      <c r="B2235" s="18"/>
    </row>
    <row r="2236" spans="2:2">
      <c r="B2236" s="18"/>
    </row>
    <row r="2237" spans="2:2">
      <c r="B2237" s="18"/>
    </row>
    <row r="2238" spans="2:2">
      <c r="B2238" s="18"/>
    </row>
    <row r="2239" spans="2:2">
      <c r="B2239" s="18"/>
    </row>
    <row r="2240" spans="2:2">
      <c r="B2240" s="18"/>
    </row>
    <row r="2241" spans="2:2">
      <c r="B2241" s="18"/>
    </row>
    <row r="2242" spans="2:2">
      <c r="B2242" s="18"/>
    </row>
    <row r="2243" spans="2:2">
      <c r="B2243" s="18"/>
    </row>
    <row r="2244" spans="2:2">
      <c r="B2244" s="18"/>
    </row>
    <row r="2245" spans="2:2">
      <c r="B2245" s="18"/>
    </row>
    <row r="2246" spans="2:2">
      <c r="B2246" s="18"/>
    </row>
    <row r="2247" spans="2:2">
      <c r="B2247" s="18"/>
    </row>
    <row r="2248" spans="2:2">
      <c r="B2248" s="18"/>
    </row>
    <row r="2249" spans="2:2">
      <c r="B2249" s="18"/>
    </row>
    <row r="2250" spans="2:2">
      <c r="B2250" s="18"/>
    </row>
    <row r="2251" spans="2:2">
      <c r="B2251" s="18"/>
    </row>
    <row r="2252" spans="2:2">
      <c r="B2252" s="18"/>
    </row>
    <row r="2253" spans="2:2">
      <c r="B2253" s="18"/>
    </row>
    <row r="2254" spans="2:2">
      <c r="B2254" s="18"/>
    </row>
    <row r="2255" spans="2:2">
      <c r="B2255" s="18"/>
    </row>
    <row r="2256" spans="2:2">
      <c r="B2256" s="18"/>
    </row>
    <row r="2257" spans="2:2">
      <c r="B2257" s="18"/>
    </row>
    <row r="2258" spans="2:2">
      <c r="B2258" s="18"/>
    </row>
    <row r="2259" spans="2:2">
      <c r="B2259" s="18"/>
    </row>
    <row r="2260" spans="2:2">
      <c r="B2260" s="18"/>
    </row>
    <row r="2261" spans="2:2">
      <c r="B2261" s="18"/>
    </row>
    <row r="2262" spans="2:2">
      <c r="B2262" s="18"/>
    </row>
    <row r="2263" spans="2:2">
      <c r="B2263" s="18"/>
    </row>
    <row r="2264" spans="2:2">
      <c r="B2264" s="18"/>
    </row>
    <row r="2265" spans="2:2">
      <c r="B2265" s="18"/>
    </row>
    <row r="2266" spans="2:2">
      <c r="B2266" s="18"/>
    </row>
    <row r="2267" spans="2:2">
      <c r="B2267" s="18"/>
    </row>
    <row r="2268" spans="2:2">
      <c r="B2268" s="18"/>
    </row>
    <row r="2269" spans="2:2">
      <c r="B2269" s="18"/>
    </row>
    <row r="2270" spans="2:2">
      <c r="B2270" s="18"/>
    </row>
    <row r="2271" spans="2:2">
      <c r="B2271" s="18"/>
    </row>
    <row r="2272" spans="2:2">
      <c r="B2272" s="18"/>
    </row>
    <row r="2273" spans="2:2">
      <c r="B2273" s="18"/>
    </row>
    <row r="2274" spans="2:2">
      <c r="B2274" s="18"/>
    </row>
    <row r="2275" spans="2:2">
      <c r="B2275" s="18"/>
    </row>
    <row r="2276" spans="2:2">
      <c r="B2276" s="18"/>
    </row>
    <row r="2277" spans="2:2">
      <c r="B2277" s="18"/>
    </row>
    <row r="2278" spans="2:2">
      <c r="B2278" s="18"/>
    </row>
    <row r="2279" spans="2:2">
      <c r="B2279" s="18"/>
    </row>
    <row r="2280" spans="2:2">
      <c r="B2280" s="18"/>
    </row>
    <row r="2281" spans="2:2">
      <c r="B2281" s="18"/>
    </row>
    <row r="2282" spans="2:2">
      <c r="B2282" s="18"/>
    </row>
    <row r="2283" spans="2:2">
      <c r="B2283" s="18"/>
    </row>
    <row r="2284" spans="2:2">
      <c r="B2284" s="18"/>
    </row>
    <row r="2285" spans="2:2">
      <c r="B2285" s="18"/>
    </row>
    <row r="2286" spans="2:2">
      <c r="B2286" s="18"/>
    </row>
    <row r="2287" spans="2:2">
      <c r="B2287" s="18"/>
    </row>
    <row r="2288" spans="2:2">
      <c r="B2288" s="18"/>
    </row>
    <row r="2289" spans="2:2">
      <c r="B2289" s="18"/>
    </row>
    <row r="2290" spans="2:2">
      <c r="B2290" s="18"/>
    </row>
    <row r="2291" spans="2:2">
      <c r="B2291" s="18"/>
    </row>
    <row r="2292" spans="2:2">
      <c r="B2292" s="18"/>
    </row>
    <row r="2293" spans="2:2">
      <c r="B2293" s="18"/>
    </row>
    <row r="2294" spans="2:2">
      <c r="B2294" s="18"/>
    </row>
    <row r="2295" spans="2:2">
      <c r="B2295" s="17"/>
    </row>
    <row r="2296" spans="2:2">
      <c r="B2296" s="18"/>
    </row>
    <row r="2297" spans="2:2">
      <c r="B2297" s="18"/>
    </row>
    <row r="2298" spans="2:2">
      <c r="B2298" s="18"/>
    </row>
    <row r="2299" spans="2:2">
      <c r="B2299" s="18"/>
    </row>
    <row r="2300" spans="2:2">
      <c r="B2300" s="18"/>
    </row>
    <row r="2301" spans="2:2">
      <c r="B2301" s="17"/>
    </row>
    <row r="2302" spans="2:2">
      <c r="B2302" s="17"/>
    </row>
    <row r="2303" spans="2:2">
      <c r="B2303" s="17"/>
    </row>
    <row r="2304" spans="2:2">
      <c r="B2304" s="17"/>
    </row>
    <row r="2305" spans="2:2">
      <c r="B2305" s="17"/>
    </row>
    <row r="2306" spans="2:2">
      <c r="B2306" s="17"/>
    </row>
    <row r="2307" spans="2:2">
      <c r="B2307" s="17"/>
    </row>
    <row r="2308" spans="2:2">
      <c r="B2308" s="17"/>
    </row>
    <row r="2309" spans="2:2">
      <c r="B2309" s="18"/>
    </row>
    <row r="2310" spans="2:2">
      <c r="B2310" s="17"/>
    </row>
    <row r="2311" spans="2:2">
      <c r="B2311" s="17"/>
    </row>
    <row r="2312" spans="2:2">
      <c r="B2312" s="17"/>
    </row>
    <row r="2313" spans="2:2">
      <c r="B2313" s="17"/>
    </row>
    <row r="2314" spans="2:2">
      <c r="B2314" s="17"/>
    </row>
    <row r="2315" spans="2:2">
      <c r="B2315" s="17"/>
    </row>
    <row r="2316" spans="2:2">
      <c r="B2316" s="17"/>
    </row>
    <row r="2317" spans="2:2">
      <c r="B2317" s="17"/>
    </row>
    <row r="2318" spans="2:2">
      <c r="B2318" s="17"/>
    </row>
    <row r="2319" spans="2:2">
      <c r="B2319" s="17"/>
    </row>
    <row r="2320" spans="2:2">
      <c r="B2320" s="17"/>
    </row>
    <row r="2321" spans="2:2">
      <c r="B2321" s="17"/>
    </row>
    <row r="2322" spans="2:2">
      <c r="B2322" s="17"/>
    </row>
    <row r="2323" spans="2:2">
      <c r="B2323" s="17"/>
    </row>
    <row r="2324" spans="2:2">
      <c r="B2324" s="17"/>
    </row>
    <row r="2325" spans="2:2">
      <c r="B2325" s="17"/>
    </row>
    <row r="2326" spans="2:2">
      <c r="B2326" s="17"/>
    </row>
    <row r="2327" spans="2:2">
      <c r="B2327" s="17"/>
    </row>
    <row r="2328" spans="2:2">
      <c r="B2328" s="17"/>
    </row>
    <row r="2329" spans="2:2">
      <c r="B2329" s="17"/>
    </row>
    <row r="2330" spans="2:2">
      <c r="B2330" s="17"/>
    </row>
    <row r="2331" spans="2:2">
      <c r="B2331" s="17"/>
    </row>
    <row r="2332" spans="2:2">
      <c r="B2332" s="18"/>
    </row>
    <row r="2333" spans="2:2">
      <c r="B2333" s="18"/>
    </row>
    <row r="2334" spans="2:2">
      <c r="B2334" s="18"/>
    </row>
    <row r="2335" spans="2:2">
      <c r="B2335" s="18"/>
    </row>
    <row r="2336" spans="2:2">
      <c r="B2336" s="18"/>
    </row>
    <row r="2337" spans="2:2">
      <c r="B2337" s="18"/>
    </row>
    <row r="2338" spans="2:2">
      <c r="B2338" s="18"/>
    </row>
    <row r="2339" spans="2:2">
      <c r="B2339" s="18"/>
    </row>
    <row r="2340" spans="2:2">
      <c r="B2340" s="18"/>
    </row>
    <row r="2341" spans="2:2">
      <c r="B2341" s="18"/>
    </row>
    <row r="2342" spans="2:2">
      <c r="B2342" s="18"/>
    </row>
    <row r="2343" spans="2:2">
      <c r="B2343" s="18"/>
    </row>
    <row r="2344" spans="2:2">
      <c r="B2344" s="18"/>
    </row>
    <row r="2345" spans="2:2">
      <c r="B2345" s="18"/>
    </row>
    <row r="2346" spans="2:2">
      <c r="B2346" s="18"/>
    </row>
    <row r="2347" spans="2:2">
      <c r="B2347" s="18"/>
    </row>
    <row r="2348" spans="2:2">
      <c r="B2348" s="18"/>
    </row>
    <row r="2349" spans="2:2">
      <c r="B2349" s="18"/>
    </row>
    <row r="2350" spans="2:2">
      <c r="B2350" s="18"/>
    </row>
    <row r="2351" spans="2:2">
      <c r="B2351" s="18"/>
    </row>
    <row r="2352" spans="2:2">
      <c r="B2352" s="18"/>
    </row>
    <row r="2353" spans="2:2">
      <c r="B2353" s="18"/>
    </row>
    <row r="2354" spans="2:2">
      <c r="B2354" s="18"/>
    </row>
    <row r="2355" spans="2:2">
      <c r="B2355" s="18"/>
    </row>
    <row r="2356" spans="2:2">
      <c r="B2356" s="18"/>
    </row>
    <row r="2357" spans="2:2">
      <c r="B2357" s="18"/>
    </row>
    <row r="2358" spans="2:2">
      <c r="B2358" s="18"/>
    </row>
    <row r="2359" spans="2:2">
      <c r="B2359" s="18"/>
    </row>
    <row r="2360" spans="2:2">
      <c r="B2360" s="18"/>
    </row>
    <row r="2361" spans="2:2">
      <c r="B2361" s="18"/>
    </row>
    <row r="2362" spans="2:2">
      <c r="B2362" s="18"/>
    </row>
    <row r="2363" spans="2:2">
      <c r="B2363" s="18"/>
    </row>
    <row r="2364" spans="2:2">
      <c r="B2364" s="18"/>
    </row>
    <row r="2365" spans="2:2">
      <c r="B2365" s="18"/>
    </row>
    <row r="2366" spans="2:2">
      <c r="B2366" s="18"/>
    </row>
    <row r="2367" spans="2:2">
      <c r="B2367" s="18"/>
    </row>
    <row r="2368" spans="2:2">
      <c r="B2368" s="18"/>
    </row>
    <row r="2369" spans="2:2">
      <c r="B2369" s="18"/>
    </row>
    <row r="2370" spans="2:2">
      <c r="B2370" s="18"/>
    </row>
    <row r="2371" spans="2:2">
      <c r="B2371" s="18"/>
    </row>
    <row r="2372" spans="2:2">
      <c r="B2372" s="18"/>
    </row>
    <row r="2373" spans="2:2">
      <c r="B2373" s="18"/>
    </row>
    <row r="2374" spans="2:2">
      <c r="B2374" s="18"/>
    </row>
    <row r="2375" spans="2:2">
      <c r="B2375" s="18"/>
    </row>
    <row r="2376" spans="2:2">
      <c r="B2376" s="18"/>
    </row>
    <row r="2377" spans="2:2">
      <c r="B2377" s="18"/>
    </row>
    <row r="2378" spans="2:2">
      <c r="B2378" s="18"/>
    </row>
    <row r="2379" spans="2:2">
      <c r="B2379" s="18"/>
    </row>
    <row r="2380" spans="2:2">
      <c r="B2380" s="18"/>
    </row>
    <row r="2381" spans="2:2">
      <c r="B2381" s="18"/>
    </row>
    <row r="2382" spans="2:2">
      <c r="B2382" s="18"/>
    </row>
    <row r="2383" spans="2:2">
      <c r="B2383" s="18"/>
    </row>
    <row r="2384" spans="2:2">
      <c r="B2384" s="18"/>
    </row>
    <row r="2385" spans="2:2">
      <c r="B2385" s="18"/>
    </row>
    <row r="2386" spans="2:2">
      <c r="B2386" s="18"/>
    </row>
    <row r="2387" spans="2:2">
      <c r="B2387" s="18"/>
    </row>
    <row r="2388" spans="2:2">
      <c r="B2388" s="18"/>
    </row>
    <row r="2389" spans="2:2">
      <c r="B2389" s="18"/>
    </row>
    <row r="2390" spans="2:2">
      <c r="B2390" s="18"/>
    </row>
    <row r="2391" spans="2:2">
      <c r="B2391" s="18"/>
    </row>
    <row r="2392" spans="2:2">
      <c r="B2392" s="18"/>
    </row>
    <row r="2393" spans="2:2">
      <c r="B2393" s="18"/>
    </row>
    <row r="2394" spans="2:2">
      <c r="B2394" s="18"/>
    </row>
    <row r="2395" spans="2:2">
      <c r="B2395" s="18"/>
    </row>
    <row r="2396" spans="2:2">
      <c r="B2396" s="18"/>
    </row>
    <row r="2397" spans="2:2">
      <c r="B2397" s="18"/>
    </row>
    <row r="2398" spans="2:2">
      <c r="B2398" s="18"/>
    </row>
    <row r="2399" spans="2:2">
      <c r="B2399" s="18"/>
    </row>
    <row r="2400" spans="2:2">
      <c r="B2400" s="18"/>
    </row>
    <row r="2401" spans="2:2">
      <c r="B2401" s="18"/>
    </row>
    <row r="2402" spans="2:2">
      <c r="B2402" s="18"/>
    </row>
    <row r="2403" spans="2:2">
      <c r="B2403" s="18"/>
    </row>
    <row r="2404" spans="2:2">
      <c r="B2404" s="18"/>
    </row>
    <row r="2405" spans="2:2">
      <c r="B2405" s="18"/>
    </row>
    <row r="2406" spans="2:2">
      <c r="B2406" s="18"/>
    </row>
    <row r="2407" spans="2:2">
      <c r="B2407" s="18"/>
    </row>
    <row r="2408" spans="2:2">
      <c r="B2408" s="18"/>
    </row>
    <row r="2409" spans="2:2">
      <c r="B2409" s="18"/>
    </row>
    <row r="2410" spans="2:2">
      <c r="B2410" s="18"/>
    </row>
    <row r="2411" spans="2:2">
      <c r="B2411" s="18"/>
    </row>
    <row r="2412" spans="2:2">
      <c r="B2412" s="18"/>
    </row>
    <row r="2413" spans="2:2">
      <c r="B2413" s="18"/>
    </row>
    <row r="2414" spans="2:2">
      <c r="B2414" s="18"/>
    </row>
    <row r="2415" spans="2:2">
      <c r="B2415" s="18"/>
    </row>
    <row r="2416" spans="2:2">
      <c r="B2416" s="18"/>
    </row>
    <row r="2417" spans="2:2">
      <c r="B2417" s="18"/>
    </row>
    <row r="2418" spans="2:2">
      <c r="B2418" s="18"/>
    </row>
    <row r="2419" spans="2:2">
      <c r="B2419" s="18"/>
    </row>
    <row r="2420" spans="2:2">
      <c r="B2420" s="18"/>
    </row>
    <row r="2421" spans="2:2">
      <c r="B2421" s="18"/>
    </row>
    <row r="2422" spans="2:2">
      <c r="B2422" s="18"/>
    </row>
    <row r="2423" spans="2:2">
      <c r="B2423" s="18"/>
    </row>
    <row r="2424" spans="2:2">
      <c r="B2424" s="18"/>
    </row>
    <row r="2425" spans="2:2">
      <c r="B2425" s="18"/>
    </row>
    <row r="2426" spans="2:2">
      <c r="B2426" s="18"/>
    </row>
    <row r="2427" spans="2:2">
      <c r="B2427" s="18"/>
    </row>
    <row r="2428" spans="2:2">
      <c r="B2428" s="18"/>
    </row>
    <row r="2429" spans="2:2">
      <c r="B2429" s="18"/>
    </row>
    <row r="2430" spans="2:2">
      <c r="B2430" s="18"/>
    </row>
    <row r="2431" spans="2:2">
      <c r="B2431" s="18"/>
    </row>
    <row r="2432" spans="2:2">
      <c r="B2432" s="18"/>
    </row>
    <row r="2433" spans="2:2">
      <c r="B2433" s="18"/>
    </row>
    <row r="2434" spans="2:2">
      <c r="B2434" s="18"/>
    </row>
    <row r="2435" spans="2:2">
      <c r="B2435" s="18"/>
    </row>
    <row r="2436" spans="2:2">
      <c r="B2436" s="18"/>
    </row>
    <row r="2437" spans="2:2">
      <c r="B2437" s="18"/>
    </row>
    <row r="2438" spans="2:2">
      <c r="B2438" s="18"/>
    </row>
    <row r="2439" spans="2:2">
      <c r="B2439" s="18"/>
    </row>
    <row r="2440" spans="2:2">
      <c r="B2440" s="18"/>
    </row>
    <row r="2441" spans="2:2">
      <c r="B2441" s="18"/>
    </row>
    <row r="2442" spans="2:2">
      <c r="B2442" s="18"/>
    </row>
    <row r="2443" spans="2:2">
      <c r="B2443" s="18"/>
    </row>
    <row r="2444" spans="2:2">
      <c r="B2444" s="18"/>
    </row>
    <row r="2445" spans="2:2">
      <c r="B2445" s="18"/>
    </row>
    <row r="2446" spans="2:2">
      <c r="B2446" s="18"/>
    </row>
    <row r="2447" spans="2:2">
      <c r="B2447" s="18"/>
    </row>
    <row r="2448" spans="2:2">
      <c r="B2448" s="18"/>
    </row>
    <row r="2449" spans="2:2">
      <c r="B2449" s="18"/>
    </row>
    <row r="2450" spans="2:2">
      <c r="B2450" s="18"/>
    </row>
    <row r="2451" spans="2:2">
      <c r="B2451" s="18"/>
    </row>
    <row r="2452" spans="2:2">
      <c r="B2452" s="18"/>
    </row>
    <row r="2453" spans="2:2">
      <c r="B2453" s="18"/>
    </row>
    <row r="2454" spans="2:2">
      <c r="B2454" s="17"/>
    </row>
    <row r="2455" spans="2:2">
      <c r="B2455" s="18"/>
    </row>
    <row r="2456" spans="2:2">
      <c r="B2456" s="24"/>
    </row>
    <row r="2457" spans="2:2">
      <c r="B2457" s="18"/>
    </row>
    <row r="2458" spans="2:2">
      <c r="B2458" s="18"/>
    </row>
    <row r="2459" spans="2:2">
      <c r="B2459" s="18"/>
    </row>
    <row r="2460" spans="2:2">
      <c r="B2460" s="18"/>
    </row>
    <row r="2461" spans="2:2">
      <c r="B2461" s="18"/>
    </row>
    <row r="2462" spans="2:2">
      <c r="B2462" s="18"/>
    </row>
    <row r="2463" spans="2:2">
      <c r="B2463" s="18"/>
    </row>
    <row r="2464" spans="2:2">
      <c r="B2464" s="18"/>
    </row>
    <row r="2465" spans="2:2">
      <c r="B2465" s="18"/>
    </row>
    <row r="2466" spans="2:2">
      <c r="B2466" s="18"/>
    </row>
    <row r="2467" spans="2:2">
      <c r="B2467" s="18"/>
    </row>
    <row r="2468" spans="2:2">
      <c r="B2468" s="18"/>
    </row>
    <row r="2469" spans="2:2">
      <c r="B2469" s="18"/>
    </row>
    <row r="2470" spans="2:2">
      <c r="B2470" s="18"/>
    </row>
    <row r="2471" spans="2:2">
      <c r="B2471" s="18"/>
    </row>
    <row r="2472" spans="2:2">
      <c r="B2472" s="18"/>
    </row>
    <row r="2473" spans="2:2">
      <c r="B2473" s="18"/>
    </row>
    <row r="2474" spans="2:2">
      <c r="B2474" s="18"/>
    </row>
    <row r="2475" spans="2:2">
      <c r="B2475" s="18"/>
    </row>
    <row r="2476" spans="2:2">
      <c r="B2476" s="18"/>
    </row>
    <row r="2477" spans="2:2">
      <c r="B2477" s="18"/>
    </row>
    <row r="2478" spans="2:2">
      <c r="B2478" s="18"/>
    </row>
    <row r="2479" spans="2:2">
      <c r="B2479" s="18"/>
    </row>
    <row r="2480" spans="2:2">
      <c r="B2480" s="18"/>
    </row>
    <row r="2481" spans="2:2">
      <c r="B2481" s="18"/>
    </row>
    <row r="2482" spans="2:2">
      <c r="B2482" s="17"/>
    </row>
    <row r="2483" spans="2:2">
      <c r="B2483" s="18"/>
    </row>
    <row r="2484" spans="2:2">
      <c r="B2484" s="18"/>
    </row>
    <row r="2485" spans="2:2">
      <c r="B2485" s="18"/>
    </row>
    <row r="2486" spans="2:2">
      <c r="B2486" s="18"/>
    </row>
    <row r="2487" spans="2:2">
      <c r="B2487" s="18"/>
    </row>
    <row r="2488" spans="2:2">
      <c r="B2488" s="18"/>
    </row>
    <row r="2489" spans="2:2">
      <c r="B2489" s="18"/>
    </row>
    <row r="2490" spans="2:2">
      <c r="B2490" s="18"/>
    </row>
    <row r="2491" spans="2:2">
      <c r="B2491" s="18"/>
    </row>
    <row r="2492" spans="2:2">
      <c r="B2492" s="18"/>
    </row>
    <row r="2493" spans="2:2">
      <c r="B2493" s="18"/>
    </row>
    <row r="2494" spans="2:2">
      <c r="B2494" s="18"/>
    </row>
    <row r="2495" spans="2:2">
      <c r="B2495" s="18"/>
    </row>
    <row r="2496" spans="2:2">
      <c r="B2496" s="18"/>
    </row>
    <row r="2497" spans="2:2">
      <c r="B2497" s="18"/>
    </row>
    <row r="2498" spans="2:2">
      <c r="B2498" s="18"/>
    </row>
    <row r="2499" spans="2:2">
      <c r="B2499" s="18"/>
    </row>
    <row r="2500" spans="2:2">
      <c r="B2500" s="18"/>
    </row>
    <row r="2501" spans="2:2">
      <c r="B2501" s="18"/>
    </row>
    <row r="2502" spans="2:2">
      <c r="B2502" s="18"/>
    </row>
    <row r="2503" spans="2:2">
      <c r="B2503" s="18"/>
    </row>
    <row r="2504" spans="2:2">
      <c r="B2504" s="18"/>
    </row>
    <row r="2505" spans="2:2">
      <c r="B2505" s="18"/>
    </row>
    <row r="2506" spans="2:2">
      <c r="B2506" s="18"/>
    </row>
    <row r="2507" spans="2:2">
      <c r="B2507" s="18"/>
    </row>
    <row r="2508" spans="2:2">
      <c r="B2508" s="18"/>
    </row>
    <row r="2509" spans="2:2">
      <c r="B2509" s="18"/>
    </row>
    <row r="2510" spans="2:2">
      <c r="B2510" s="18"/>
    </row>
    <row r="2511" spans="2:2">
      <c r="B2511" s="18"/>
    </row>
    <row r="2512" spans="2:2">
      <c r="B2512" s="18"/>
    </row>
    <row r="2513" spans="2:2">
      <c r="B2513" s="18"/>
    </row>
    <row r="2514" spans="2:2">
      <c r="B2514" s="18"/>
    </row>
    <row r="2515" spans="2:2">
      <c r="B2515" s="18"/>
    </row>
    <row r="2516" spans="2:2">
      <c r="B2516" s="18"/>
    </row>
    <row r="2517" spans="2:2">
      <c r="B2517" s="18"/>
    </row>
    <row r="2518" spans="2:2">
      <c r="B2518" s="18"/>
    </row>
    <row r="2519" spans="2:2">
      <c r="B2519" s="18"/>
    </row>
    <row r="2520" spans="2:2">
      <c r="B2520" s="18"/>
    </row>
    <row r="2521" spans="2:2">
      <c r="B2521" s="18"/>
    </row>
    <row r="2522" spans="2:2">
      <c r="B2522" s="18"/>
    </row>
    <row r="2523" spans="2:2">
      <c r="B2523" s="18"/>
    </row>
    <row r="2524" spans="2:2">
      <c r="B2524" s="17"/>
    </row>
    <row r="2525" spans="2:2">
      <c r="B2525" s="17"/>
    </row>
    <row r="2526" spans="2:2">
      <c r="B2526" s="17"/>
    </row>
    <row r="2527" spans="2:2">
      <c r="B2527" s="17"/>
    </row>
    <row r="2528" spans="2:2">
      <c r="B2528" s="17"/>
    </row>
    <row r="2529" spans="2:2">
      <c r="B2529" s="17"/>
    </row>
    <row r="2530" spans="2:2">
      <c r="B2530" s="17"/>
    </row>
    <row r="2531" spans="2:2">
      <c r="B2531" s="17"/>
    </row>
    <row r="2532" spans="2:2">
      <c r="B2532" s="17"/>
    </row>
    <row r="2533" spans="2:2">
      <c r="B2533" s="17"/>
    </row>
    <row r="2534" spans="2:2">
      <c r="B2534" s="17"/>
    </row>
    <row r="2535" spans="2:2">
      <c r="B2535" s="17"/>
    </row>
    <row r="2536" spans="2:2">
      <c r="B2536" s="17"/>
    </row>
    <row r="2537" spans="2:2">
      <c r="B2537" s="17"/>
    </row>
    <row r="2538" spans="2:2">
      <c r="B2538" s="17"/>
    </row>
    <row r="2539" spans="2:2">
      <c r="B2539" s="17"/>
    </row>
    <row r="2540" spans="2:2">
      <c r="B2540" s="17"/>
    </row>
    <row r="2541" spans="2:2">
      <c r="B2541" s="17"/>
    </row>
    <row r="2542" spans="2:2">
      <c r="B2542" s="17"/>
    </row>
    <row r="2543" spans="2:2">
      <c r="B2543" s="17"/>
    </row>
    <row r="2544" spans="2:2">
      <c r="B2544" s="17"/>
    </row>
    <row r="2545" spans="2:2">
      <c r="B2545" s="17"/>
    </row>
    <row r="2546" spans="2:2">
      <c r="B2546" s="17"/>
    </row>
    <row r="2547" spans="2:2">
      <c r="B2547" s="17"/>
    </row>
    <row r="2548" spans="2:2">
      <c r="B2548" s="17"/>
    </row>
    <row r="2549" spans="2:2">
      <c r="B2549" s="17"/>
    </row>
    <row r="2550" spans="2:2">
      <c r="B2550" s="17"/>
    </row>
    <row r="2551" spans="2:2">
      <c r="B2551" s="17"/>
    </row>
    <row r="2552" spans="2:2">
      <c r="B2552" s="17"/>
    </row>
    <row r="2553" spans="2:2">
      <c r="B2553" s="17"/>
    </row>
    <row r="2554" spans="2:2">
      <c r="B2554" s="17"/>
    </row>
    <row r="2555" spans="2:2">
      <c r="B2555" s="17"/>
    </row>
    <row r="2556" spans="2:2">
      <c r="B2556" s="17"/>
    </row>
    <row r="2557" spans="2:2">
      <c r="B2557" s="17"/>
    </row>
    <row r="2558" spans="2:2">
      <c r="B2558" s="17"/>
    </row>
    <row r="2559" spans="2:2">
      <c r="B2559" s="17"/>
    </row>
    <row r="2560" spans="2:2">
      <c r="B2560" s="17"/>
    </row>
    <row r="2561" spans="2:2">
      <c r="B2561" s="17"/>
    </row>
    <row r="2562" spans="2:2">
      <c r="B2562" s="17"/>
    </row>
    <row r="2563" spans="2:2">
      <c r="B2563" s="17"/>
    </row>
    <row r="2564" spans="2:2">
      <c r="B2564" s="17"/>
    </row>
    <row r="2565" spans="2:2">
      <c r="B2565" s="17"/>
    </row>
    <row r="2566" spans="2:2">
      <c r="B2566" s="17"/>
    </row>
    <row r="2567" spans="2:2">
      <c r="B2567" s="17"/>
    </row>
    <row r="2568" spans="2:2">
      <c r="B2568" s="17"/>
    </row>
    <row r="2569" spans="2:2">
      <c r="B2569" s="17"/>
    </row>
    <row r="2570" spans="2:2">
      <c r="B2570" s="17"/>
    </row>
    <row r="2571" spans="2:2">
      <c r="B2571" s="17"/>
    </row>
    <row r="2572" spans="2:2">
      <c r="B2572" s="17"/>
    </row>
    <row r="2573" spans="2:2">
      <c r="B2573" s="17"/>
    </row>
    <row r="2574" spans="2:2">
      <c r="B2574" s="17"/>
    </row>
    <row r="2575" spans="2:2">
      <c r="B2575" s="17"/>
    </row>
    <row r="2576" spans="2:2">
      <c r="B2576" s="17"/>
    </row>
    <row r="2577" spans="2:2">
      <c r="B2577" s="17"/>
    </row>
    <row r="2578" spans="2:2">
      <c r="B2578" s="17"/>
    </row>
    <row r="2579" spans="2:2">
      <c r="B2579" s="17"/>
    </row>
    <row r="2580" spans="2:2">
      <c r="B2580" s="17"/>
    </row>
    <row r="2581" spans="2:2">
      <c r="B2581" s="17"/>
    </row>
    <row r="2582" spans="2:2">
      <c r="B2582" s="17"/>
    </row>
    <row r="2583" spans="2:2">
      <c r="B2583" s="17"/>
    </row>
    <row r="2584" spans="2:2">
      <c r="B2584" s="17"/>
    </row>
    <row r="2585" spans="2:2">
      <c r="B2585" s="17"/>
    </row>
    <row r="2586" spans="2:2">
      <c r="B2586" s="17"/>
    </row>
    <row r="2587" spans="2:2">
      <c r="B2587" s="17"/>
    </row>
    <row r="2588" spans="2:2">
      <c r="B2588" s="17"/>
    </row>
    <row r="2589" spans="2:2">
      <c r="B2589" s="17"/>
    </row>
    <row r="2590" spans="2:2">
      <c r="B2590" s="17"/>
    </row>
    <row r="2591" spans="2:2">
      <c r="B2591" s="17"/>
    </row>
    <row r="2592" spans="2:2">
      <c r="B2592" s="17"/>
    </row>
    <row r="2593" spans="2:2">
      <c r="B2593" s="17"/>
    </row>
    <row r="2594" spans="2:2">
      <c r="B2594" s="17"/>
    </row>
    <row r="2595" spans="2:2">
      <c r="B2595" s="17"/>
    </row>
    <row r="2596" spans="2:2">
      <c r="B2596" s="17"/>
    </row>
    <row r="2597" spans="2:2">
      <c r="B2597" s="17"/>
    </row>
    <row r="2598" spans="2:2">
      <c r="B2598" s="17"/>
    </row>
    <row r="2599" spans="2:2">
      <c r="B2599" s="17"/>
    </row>
    <row r="2600" spans="2:2">
      <c r="B2600" s="17"/>
    </row>
    <row r="2601" spans="2:2">
      <c r="B2601" s="17"/>
    </row>
    <row r="2602" spans="2:2">
      <c r="B2602" s="17"/>
    </row>
    <row r="2603" spans="2:2">
      <c r="B2603" s="17"/>
    </row>
    <row r="2604" spans="2:2">
      <c r="B2604" s="17"/>
    </row>
    <row r="2605" spans="2:2">
      <c r="B2605" s="17"/>
    </row>
    <row r="2606" spans="2:2">
      <c r="B2606" s="17"/>
    </row>
    <row r="2607" spans="2:2">
      <c r="B2607" s="17"/>
    </row>
    <row r="2608" spans="2:2">
      <c r="B2608" s="17"/>
    </row>
    <row r="2609" spans="2:2">
      <c r="B2609" s="17"/>
    </row>
    <row r="2610" spans="2:2">
      <c r="B2610" s="17"/>
    </row>
    <row r="2611" spans="2:2">
      <c r="B2611" s="17"/>
    </row>
    <row r="2612" spans="2:2">
      <c r="B2612" s="17"/>
    </row>
    <row r="2613" spans="2:2">
      <c r="B2613" s="17"/>
    </row>
    <row r="2614" spans="2:2">
      <c r="B2614" s="17"/>
    </row>
    <row r="2615" spans="2:2">
      <c r="B2615" s="17"/>
    </row>
    <row r="2616" spans="2:2">
      <c r="B2616" s="17"/>
    </row>
    <row r="2617" spans="2:2">
      <c r="B2617" s="17"/>
    </row>
    <row r="2618" spans="2:2">
      <c r="B2618" s="17"/>
    </row>
    <row r="2619" spans="2:2">
      <c r="B2619" s="17"/>
    </row>
    <row r="2620" spans="2:2">
      <c r="B2620" s="17"/>
    </row>
    <row r="2621" spans="2:2">
      <c r="B2621" s="17"/>
    </row>
    <row r="2622" spans="2:2">
      <c r="B2622" s="17"/>
    </row>
    <row r="2623" spans="2:2">
      <c r="B2623" s="17"/>
    </row>
    <row r="2624" spans="2:2">
      <c r="B2624" s="17"/>
    </row>
    <row r="2625" spans="2:2">
      <c r="B2625" s="17"/>
    </row>
    <row r="2626" spans="2:2">
      <c r="B2626" s="17"/>
    </row>
    <row r="2627" spans="2:2">
      <c r="B2627" s="17"/>
    </row>
    <row r="2628" spans="2:2">
      <c r="B2628" s="17"/>
    </row>
    <row r="2629" spans="2:2">
      <c r="B2629" s="17"/>
    </row>
    <row r="2630" spans="2:2">
      <c r="B2630" s="17"/>
    </row>
    <row r="2631" spans="2:2">
      <c r="B2631" s="17"/>
    </row>
    <row r="2632" spans="2:2">
      <c r="B2632" s="17"/>
    </row>
    <row r="2633" spans="2:2">
      <c r="B2633" s="17"/>
    </row>
    <row r="2634" spans="2:2">
      <c r="B2634" s="17"/>
    </row>
    <row r="2635" spans="2:2">
      <c r="B2635" s="17"/>
    </row>
    <row r="2636" spans="2:2">
      <c r="B2636" s="17"/>
    </row>
    <row r="2637" spans="2:2">
      <c r="B2637" s="17"/>
    </row>
    <row r="2638" spans="2:2">
      <c r="B2638" s="17"/>
    </row>
    <row r="2639" spans="2:2">
      <c r="B2639" s="17"/>
    </row>
    <row r="2640" spans="2:2">
      <c r="B2640" s="17"/>
    </row>
    <row r="2641" spans="2:2">
      <c r="B2641" s="17"/>
    </row>
    <row r="2642" spans="2:2">
      <c r="B2642" s="17"/>
    </row>
    <row r="2643" spans="2:2">
      <c r="B2643" s="17"/>
    </row>
    <row r="2644" spans="2:2">
      <c r="B2644" s="17"/>
    </row>
    <row r="2645" spans="2:2">
      <c r="B2645" s="17"/>
    </row>
    <row r="2646" spans="2:2">
      <c r="B2646" s="17"/>
    </row>
    <row r="2647" spans="2:2">
      <c r="B2647" s="17"/>
    </row>
    <row r="2648" spans="2:2">
      <c r="B2648" s="17"/>
    </row>
    <row r="2649" spans="2:2">
      <c r="B2649" s="17"/>
    </row>
    <row r="2650" spans="2:2">
      <c r="B2650" s="17"/>
    </row>
    <row r="2651" spans="2:2">
      <c r="B2651" s="17"/>
    </row>
    <row r="2652" spans="2:2">
      <c r="B2652" s="17"/>
    </row>
    <row r="2653" spans="2:2">
      <c r="B2653" s="17"/>
    </row>
    <row r="2654" spans="2:2">
      <c r="B2654" s="17"/>
    </row>
    <row r="2655" spans="2:2">
      <c r="B2655" s="17"/>
    </row>
    <row r="2656" spans="2:2">
      <c r="B2656" s="17"/>
    </row>
    <row r="2657" spans="2:2">
      <c r="B2657" s="17"/>
    </row>
    <row r="2658" spans="2:2">
      <c r="B2658" s="17"/>
    </row>
    <row r="2659" spans="2:2">
      <c r="B2659" s="17"/>
    </row>
    <row r="2660" spans="2:2">
      <c r="B2660" s="17"/>
    </row>
    <row r="2661" spans="2:2">
      <c r="B2661" s="17"/>
    </row>
    <row r="2662" spans="2:2">
      <c r="B2662" s="17"/>
    </row>
    <row r="2663" spans="2:2">
      <c r="B2663" s="17"/>
    </row>
    <row r="2664" spans="2:2">
      <c r="B2664" s="17"/>
    </row>
    <row r="2665" spans="2:2">
      <c r="B2665" s="17"/>
    </row>
    <row r="2666" spans="2:2">
      <c r="B2666" s="17"/>
    </row>
    <row r="2667" spans="2:2">
      <c r="B2667" s="17"/>
    </row>
    <row r="2668" spans="2:2">
      <c r="B2668" s="17"/>
    </row>
    <row r="2669" spans="2:2">
      <c r="B2669" s="17"/>
    </row>
    <row r="2670" spans="2:2">
      <c r="B2670" s="17"/>
    </row>
    <row r="2671" spans="2:2">
      <c r="B2671" s="17"/>
    </row>
    <row r="2672" spans="2:2">
      <c r="B2672" s="17"/>
    </row>
    <row r="2673" spans="2:2">
      <c r="B2673" s="17"/>
    </row>
    <row r="2674" spans="2:2">
      <c r="B2674" s="17"/>
    </row>
    <row r="2675" spans="2:2">
      <c r="B2675" s="17"/>
    </row>
    <row r="2676" spans="2:2">
      <c r="B2676" s="17"/>
    </row>
    <row r="2677" spans="2:2">
      <c r="B2677" s="17"/>
    </row>
    <row r="2678" spans="2:2">
      <c r="B2678" s="17"/>
    </row>
    <row r="2679" spans="2:2">
      <c r="B2679" s="17"/>
    </row>
    <row r="2680" spans="2:2">
      <c r="B2680" s="17"/>
    </row>
    <row r="2681" spans="2:2">
      <c r="B2681" s="17"/>
    </row>
    <row r="2682" spans="2:2">
      <c r="B2682" s="17"/>
    </row>
    <row r="2683" spans="2:2">
      <c r="B2683" s="17"/>
    </row>
    <row r="2684" spans="2:2">
      <c r="B2684" s="17"/>
    </row>
    <row r="2685" spans="2:2">
      <c r="B2685" s="17"/>
    </row>
    <row r="2686" spans="2:2">
      <c r="B2686" s="17"/>
    </row>
    <row r="2687" spans="2:2">
      <c r="B2687" s="17"/>
    </row>
    <row r="2688" spans="2:2">
      <c r="B2688" s="17"/>
    </row>
    <row r="2689" spans="2:2">
      <c r="B2689" s="17"/>
    </row>
    <row r="2690" spans="2:2">
      <c r="B2690" s="17"/>
    </row>
    <row r="2691" spans="2:2">
      <c r="B2691" s="17"/>
    </row>
    <row r="2692" spans="2:2">
      <c r="B2692" s="17"/>
    </row>
    <row r="2693" spans="2:2">
      <c r="B2693" s="17"/>
    </row>
    <row r="2694" spans="2:2">
      <c r="B2694" s="17"/>
    </row>
    <row r="2695" spans="2:2">
      <c r="B2695" s="17"/>
    </row>
    <row r="2696" spans="2:2">
      <c r="B2696" s="17"/>
    </row>
    <row r="2697" spans="2:2">
      <c r="B2697" s="17"/>
    </row>
    <row r="2698" spans="2:2">
      <c r="B2698" s="17"/>
    </row>
    <row r="2699" spans="2:2">
      <c r="B2699" s="17"/>
    </row>
    <row r="2700" spans="2:2">
      <c r="B2700" s="17"/>
    </row>
    <row r="2701" spans="2:2">
      <c r="B2701" s="17"/>
    </row>
    <row r="2702" spans="2:2">
      <c r="B2702" s="17"/>
    </row>
    <row r="2703" spans="2:2">
      <c r="B2703" s="17"/>
    </row>
    <row r="2704" spans="2:2">
      <c r="B2704" s="17"/>
    </row>
    <row r="2705" spans="2:2">
      <c r="B2705" s="17"/>
    </row>
    <row r="2706" spans="2:2">
      <c r="B2706" s="17"/>
    </row>
    <row r="2707" spans="2:2">
      <c r="B2707" s="17"/>
    </row>
    <row r="2708" spans="2:2">
      <c r="B2708" s="17"/>
    </row>
    <row r="2709" spans="2:2">
      <c r="B2709" s="17"/>
    </row>
    <row r="2710" spans="2:2">
      <c r="B2710" s="17"/>
    </row>
    <row r="2711" spans="2:2">
      <c r="B2711" s="17"/>
    </row>
    <row r="2712" spans="2:2">
      <c r="B2712" s="17"/>
    </row>
    <row r="2713" spans="2:2">
      <c r="B2713" s="17"/>
    </row>
    <row r="2714" spans="2:2">
      <c r="B2714" s="17"/>
    </row>
    <row r="2715" spans="2:2">
      <c r="B2715" s="17"/>
    </row>
    <row r="2716" spans="2:2">
      <c r="B2716" s="17"/>
    </row>
    <row r="2717" spans="2:2">
      <c r="B2717" s="17"/>
    </row>
    <row r="2718" spans="2:2">
      <c r="B2718" s="17"/>
    </row>
    <row r="2719" spans="2:2">
      <c r="B2719" s="17"/>
    </row>
    <row r="2720" spans="2:2">
      <c r="B2720" s="17"/>
    </row>
    <row r="2721" spans="2:2">
      <c r="B2721" s="17"/>
    </row>
    <row r="2722" spans="2:2">
      <c r="B2722" s="17"/>
    </row>
    <row r="2723" spans="2:2">
      <c r="B2723" s="17"/>
    </row>
    <row r="2724" spans="2:2">
      <c r="B2724" s="17"/>
    </row>
    <row r="2725" spans="2:2">
      <c r="B2725" s="17"/>
    </row>
    <row r="2726" spans="2:2">
      <c r="B2726" s="17"/>
    </row>
    <row r="2727" spans="2:2">
      <c r="B2727" s="17"/>
    </row>
    <row r="2728" spans="2:2">
      <c r="B2728" s="17"/>
    </row>
    <row r="2729" spans="2:2">
      <c r="B2729" s="17"/>
    </row>
    <row r="2730" spans="2:2">
      <c r="B2730" s="17"/>
    </row>
    <row r="2731" spans="2:2">
      <c r="B2731" s="17"/>
    </row>
    <row r="2732" spans="2:2">
      <c r="B2732" s="17"/>
    </row>
    <row r="2733" spans="2:2">
      <c r="B2733" s="17"/>
    </row>
    <row r="2734" spans="2:2">
      <c r="B2734" s="17"/>
    </row>
    <row r="2735" spans="2:2">
      <c r="B2735" s="17"/>
    </row>
    <row r="2736" spans="2:2">
      <c r="B2736" s="17"/>
    </row>
    <row r="2737" spans="2:2">
      <c r="B2737" s="17"/>
    </row>
    <row r="2738" spans="2:2">
      <c r="B2738" s="17"/>
    </row>
    <row r="2739" spans="2:2">
      <c r="B2739" s="17"/>
    </row>
    <row r="2740" spans="2:2">
      <c r="B2740" s="17"/>
    </row>
    <row r="2741" spans="2:2">
      <c r="B2741" s="17"/>
    </row>
    <row r="2742" spans="2:2">
      <c r="B2742" s="17"/>
    </row>
    <row r="2743" spans="2:2">
      <c r="B2743" s="17"/>
    </row>
    <row r="2744" spans="2:2">
      <c r="B2744" s="17"/>
    </row>
    <row r="2745" spans="2:2">
      <c r="B2745" s="17"/>
    </row>
    <row r="2746" spans="2:2">
      <c r="B2746" s="17"/>
    </row>
    <row r="2747" spans="2:2">
      <c r="B2747" s="17"/>
    </row>
    <row r="2748" spans="2:2">
      <c r="B2748" s="17"/>
    </row>
    <row r="2749" spans="2:2">
      <c r="B2749" s="17"/>
    </row>
    <row r="2750" spans="2:2">
      <c r="B2750" s="17"/>
    </row>
    <row r="2751" spans="2:2">
      <c r="B2751" s="17"/>
    </row>
    <row r="2752" spans="2:2">
      <c r="B2752" s="17"/>
    </row>
    <row r="2753" spans="2:2">
      <c r="B2753" s="17"/>
    </row>
    <row r="2754" spans="2:2">
      <c r="B2754" s="17"/>
    </row>
    <row r="2755" spans="2:2">
      <c r="B2755" s="25"/>
    </row>
    <row r="2756" spans="2:2">
      <c r="B2756" s="25"/>
    </row>
    <row r="2757" spans="2:2">
      <c r="B2757" s="25"/>
    </row>
    <row r="2758" spans="2:2">
      <c r="B2758" s="25"/>
    </row>
    <row r="2759" spans="2:2">
      <c r="B2759" s="25"/>
    </row>
    <row r="2760" spans="2:2">
      <c r="B2760" s="25"/>
    </row>
    <row r="2761" spans="2:2">
      <c r="B2761" s="25"/>
    </row>
    <row r="2762" spans="2:2">
      <c r="B2762" s="25"/>
    </row>
    <row r="2763" spans="2:2">
      <c r="B2763" s="25"/>
    </row>
    <row r="2764" spans="2:2">
      <c r="B2764" s="25"/>
    </row>
    <row r="2765" spans="2:2">
      <c r="B2765" s="17"/>
    </row>
    <row r="2766" spans="2:2">
      <c r="B2766" s="17"/>
    </row>
    <row r="2767" spans="2:2">
      <c r="B2767" s="18"/>
    </row>
    <row r="2768" spans="2:2">
      <c r="B2768" s="18"/>
    </row>
    <row r="2769" spans="2:2">
      <c r="B2769" s="18"/>
    </row>
    <row r="2770" spans="2:2">
      <c r="B2770" s="18"/>
    </row>
    <row r="2771" spans="2:2">
      <c r="B2771" s="18"/>
    </row>
    <row r="2772" spans="2:2">
      <c r="B2772" s="18"/>
    </row>
    <row r="2773" spans="2:2">
      <c r="B2773" s="18"/>
    </row>
    <row r="2774" spans="2:2">
      <c r="B2774" s="18"/>
    </row>
    <row r="2775" spans="2:2">
      <c r="B2775" s="18"/>
    </row>
    <row r="2776" spans="2:2">
      <c r="B2776" s="18"/>
    </row>
    <row r="2777" spans="2:2">
      <c r="B2777" s="18"/>
    </row>
    <row r="2778" spans="2:2">
      <c r="B2778" s="18"/>
    </row>
    <row r="2779" spans="2:2">
      <c r="B2779" s="25"/>
    </row>
    <row r="2780" spans="2:2">
      <c r="B2780" s="25"/>
    </row>
    <row r="2781" spans="2:2">
      <c r="B2781" s="25"/>
    </row>
    <row r="2782" spans="2:2">
      <c r="B2782" s="25"/>
    </row>
    <row r="2783" spans="2:2">
      <c r="B2783" s="17"/>
    </row>
    <row r="2784" spans="2:2">
      <c r="B2784" s="17"/>
    </row>
    <row r="2785" spans="2:2">
      <c r="B2785" s="17"/>
    </row>
    <row r="2786" spans="2:2">
      <c r="B2786" s="17"/>
    </row>
    <row r="2787" spans="2:2">
      <c r="B2787" s="17"/>
    </row>
    <row r="2788" spans="2:2">
      <c r="B2788" s="17"/>
    </row>
    <row r="2789" spans="2:2">
      <c r="B2789" s="17"/>
    </row>
    <row r="2790" spans="2:2">
      <c r="B2790" s="17"/>
    </row>
    <row r="2791" spans="2:2">
      <c r="B2791" s="17"/>
    </row>
    <row r="2792" spans="2:2">
      <c r="B2792" s="17"/>
    </row>
    <row r="2793" spans="2:2">
      <c r="B2793" s="17"/>
    </row>
    <row r="2794" spans="2:2">
      <c r="B2794" s="17"/>
    </row>
    <row r="2795" spans="2:2">
      <c r="B2795" s="17"/>
    </row>
    <row r="2796" spans="2:2">
      <c r="B2796" s="17"/>
    </row>
    <row r="2797" spans="2:2">
      <c r="B2797" s="17"/>
    </row>
    <row r="2798" spans="2:2">
      <c r="B2798" s="17"/>
    </row>
    <row r="2799" spans="2:2">
      <c r="B2799" s="17"/>
    </row>
    <row r="2800" spans="2:2">
      <c r="B2800" s="17"/>
    </row>
    <row r="2801" spans="2:2">
      <c r="B2801" s="17"/>
    </row>
    <row r="2802" spans="2:2">
      <c r="B2802" s="17"/>
    </row>
    <row r="2803" spans="2:2">
      <c r="B2803" s="17"/>
    </row>
    <row r="2804" spans="2:2">
      <c r="B2804" s="17"/>
    </row>
    <row r="2805" spans="2:2">
      <c r="B2805" s="17"/>
    </row>
    <row r="2806" spans="2:2">
      <c r="B2806" s="17"/>
    </row>
    <row r="2807" spans="2:2">
      <c r="B2807" s="17"/>
    </row>
    <row r="2808" spans="2:2">
      <c r="B2808" s="17"/>
    </row>
    <row r="2809" spans="2:2">
      <c r="B2809" s="17"/>
    </row>
    <row r="2810" spans="2:2">
      <c r="B2810" s="17"/>
    </row>
    <row r="2811" spans="2:2">
      <c r="B2811" s="17"/>
    </row>
    <row r="2812" spans="2:2">
      <c r="B2812" s="17"/>
    </row>
    <row r="2813" spans="2:2">
      <c r="B2813" s="17"/>
    </row>
    <row r="2814" spans="2:2">
      <c r="B2814" s="17"/>
    </row>
    <row r="2815" spans="2:2">
      <c r="B2815" s="17"/>
    </row>
    <row r="2816" spans="2:2">
      <c r="B2816" s="17"/>
    </row>
    <row r="2817" spans="2:2">
      <c r="B2817" s="17"/>
    </row>
    <row r="2818" spans="2:2">
      <c r="B2818" s="17"/>
    </row>
    <row r="2819" spans="2:2">
      <c r="B2819" s="17"/>
    </row>
    <row r="2820" spans="2:2">
      <c r="B2820" s="17"/>
    </row>
    <row r="2821" spans="2:2">
      <c r="B2821" s="17"/>
    </row>
    <row r="2822" spans="2:2">
      <c r="B2822" s="17"/>
    </row>
    <row r="2823" spans="2:2">
      <c r="B2823" s="17"/>
    </row>
    <row r="2824" spans="2:2">
      <c r="B2824" s="17"/>
    </row>
    <row r="2825" spans="2:2">
      <c r="B2825" s="17"/>
    </row>
    <row r="2826" spans="2:2">
      <c r="B2826" s="17"/>
    </row>
    <row r="2827" spans="2:2">
      <c r="B2827" s="17"/>
    </row>
    <row r="2828" spans="2:2">
      <c r="B2828" s="17"/>
    </row>
    <row r="2829" spans="2:2">
      <c r="B2829" s="17"/>
    </row>
    <row r="2830" spans="2:2">
      <c r="B2830" s="17"/>
    </row>
    <row r="2831" spans="2:2">
      <c r="B2831" s="17"/>
    </row>
    <row r="2832" spans="2:2">
      <c r="B2832" s="17"/>
    </row>
    <row r="2833" spans="2:2">
      <c r="B2833" s="17"/>
    </row>
    <row r="2834" spans="2:2">
      <c r="B2834" s="17"/>
    </row>
    <row r="2835" spans="2:2">
      <c r="B2835" s="17"/>
    </row>
    <row r="2836" spans="2:2">
      <c r="B2836" s="17"/>
    </row>
    <row r="2837" spans="2:2">
      <c r="B2837" s="17"/>
    </row>
    <row r="2838" spans="2:2">
      <c r="B2838" s="17"/>
    </row>
    <row r="2839" spans="2:2">
      <c r="B2839" s="25"/>
    </row>
    <row r="2840" spans="2:2">
      <c r="B2840" s="17"/>
    </row>
    <row r="2841" spans="2:2">
      <c r="B2841" s="17"/>
    </row>
    <row r="2842" spans="2:2">
      <c r="B2842" s="17"/>
    </row>
    <row r="2843" spans="2:2">
      <c r="B2843" s="17"/>
    </row>
    <row r="2844" spans="2:2">
      <c r="B2844" s="17"/>
    </row>
    <row r="2845" spans="2:2">
      <c r="B2845" s="17"/>
    </row>
    <row r="2846" spans="2:2">
      <c r="B2846" s="17"/>
    </row>
    <row r="2847" spans="2:2">
      <c r="B2847" s="17"/>
    </row>
    <row r="2848" spans="2:2">
      <c r="B2848" s="17"/>
    </row>
    <row r="2849" spans="2:2">
      <c r="B2849" s="17"/>
    </row>
    <row r="2850" spans="2:2">
      <c r="B2850" s="17"/>
    </row>
    <row r="2851" spans="2:2">
      <c r="B2851" s="17"/>
    </row>
    <row r="2852" spans="2:2">
      <c r="B2852" s="17"/>
    </row>
    <row r="2853" spans="2:2">
      <c r="B2853" s="17"/>
    </row>
    <row r="2854" spans="2:2">
      <c r="B2854" s="17"/>
    </row>
    <row r="2855" spans="2:2">
      <c r="B2855" s="25"/>
    </row>
    <row r="2856" spans="2:2">
      <c r="B2856" s="17"/>
    </row>
    <row r="2857" spans="2:2">
      <c r="B2857" s="17"/>
    </row>
    <row r="2858" spans="2:2">
      <c r="B2858" s="17"/>
    </row>
    <row r="2859" spans="2:2">
      <c r="B2859" s="17"/>
    </row>
    <row r="2860" spans="2:2">
      <c r="B2860" s="17"/>
    </row>
    <row r="2861" spans="2:2">
      <c r="B2861" s="17"/>
    </row>
    <row r="2862" spans="2:2">
      <c r="B2862" s="17"/>
    </row>
    <row r="2863" spans="2:2">
      <c r="B2863" s="17"/>
    </row>
    <row r="2864" spans="2:2">
      <c r="B2864" s="17"/>
    </row>
    <row r="2865" spans="2:2">
      <c r="B2865" s="17"/>
    </row>
    <row r="2866" spans="2:2">
      <c r="B2866" s="17"/>
    </row>
    <row r="2867" spans="2:2">
      <c r="B2867" s="17"/>
    </row>
    <row r="2868" spans="2:2">
      <c r="B2868" s="17"/>
    </row>
    <row r="2869" spans="2:2">
      <c r="B2869" s="25"/>
    </row>
    <row r="2870" spans="2:2">
      <c r="B2870" s="17"/>
    </row>
    <row r="2871" spans="2:2">
      <c r="B2871" s="17"/>
    </row>
    <row r="2872" spans="2:2">
      <c r="B2872" s="17"/>
    </row>
    <row r="2873" spans="2:2">
      <c r="B2873" s="17"/>
    </row>
    <row r="2874" spans="2:2">
      <c r="B2874" s="17"/>
    </row>
    <row r="2875" spans="2:2">
      <c r="B2875" s="17"/>
    </row>
    <row r="2876" spans="2:2">
      <c r="B2876" s="17"/>
    </row>
    <row r="2877" spans="2:2">
      <c r="B2877" s="17"/>
    </row>
    <row r="2878" spans="2:2">
      <c r="B2878" s="17"/>
    </row>
    <row r="2879" spans="2:2">
      <c r="B2879" s="17"/>
    </row>
    <row r="2880" spans="2:2">
      <c r="B2880" s="17"/>
    </row>
    <row r="2881" spans="2:2">
      <c r="B2881" s="17"/>
    </row>
    <row r="2882" spans="2:2">
      <c r="B2882" s="17"/>
    </row>
    <row r="2883" spans="2:2">
      <c r="B2883" s="17"/>
    </row>
    <row r="2884" spans="2:2">
      <c r="B2884" s="25"/>
    </row>
    <row r="2885" spans="2:2">
      <c r="B2885" s="17"/>
    </row>
    <row r="2886" spans="2:2">
      <c r="B2886" s="17"/>
    </row>
    <row r="2887" spans="2:2">
      <c r="B2887" s="17"/>
    </row>
    <row r="2888" spans="2:2">
      <c r="B2888" s="17"/>
    </row>
    <row r="2889" spans="2:2">
      <c r="B2889" s="17"/>
    </row>
    <row r="2890" spans="2:2">
      <c r="B2890" s="17"/>
    </row>
    <row r="2891" spans="2:2">
      <c r="B2891" s="17"/>
    </row>
    <row r="2892" spans="2:2">
      <c r="B2892" s="17"/>
    </row>
    <row r="2893" spans="2:2">
      <c r="B2893" s="17"/>
    </row>
    <row r="2894" spans="2:2">
      <c r="B2894" s="17"/>
    </row>
    <row r="2895" spans="2:2">
      <c r="B2895" s="17"/>
    </row>
    <row r="2896" spans="2:2">
      <c r="B2896" s="17"/>
    </row>
    <row r="2897" spans="2:2">
      <c r="B2897" s="17"/>
    </row>
    <row r="2898" spans="2:2">
      <c r="B2898" s="17"/>
    </row>
    <row r="2899" spans="2:2">
      <c r="B2899" s="17"/>
    </row>
    <row r="2900" spans="2:2">
      <c r="B2900" s="17"/>
    </row>
    <row r="2901" spans="2:2">
      <c r="B2901" s="17"/>
    </row>
    <row r="2902" spans="2:2">
      <c r="B2902" s="17"/>
    </row>
    <row r="2903" spans="2:2">
      <c r="B2903" s="17"/>
    </row>
    <row r="2904" spans="2:2">
      <c r="B2904" s="17"/>
    </row>
    <row r="2905" spans="2:2">
      <c r="B2905" s="17"/>
    </row>
    <row r="2906" spans="2:2">
      <c r="B2906" s="17"/>
    </row>
    <row r="2907" spans="2:2">
      <c r="B2907" s="17"/>
    </row>
    <row r="2908" spans="2:2">
      <c r="B2908" s="17"/>
    </row>
    <row r="2909" spans="2:2">
      <c r="B2909" s="17"/>
    </row>
    <row r="2910" spans="2:2">
      <c r="B2910" s="17"/>
    </row>
    <row r="2911" spans="2:2">
      <c r="B2911" s="17"/>
    </row>
    <row r="2912" spans="2:2">
      <c r="B2912" s="17"/>
    </row>
    <row r="2913" spans="2:2">
      <c r="B2913" s="17"/>
    </row>
    <row r="2914" spans="2:2">
      <c r="B2914" s="17"/>
    </row>
    <row r="2915" spans="2:2">
      <c r="B2915" s="17"/>
    </row>
    <row r="2916" spans="2:2">
      <c r="B2916" s="17"/>
    </row>
    <row r="2917" spans="2:2">
      <c r="B2917" s="17"/>
    </row>
    <row r="2918" spans="2:2">
      <c r="B2918" s="17"/>
    </row>
    <row r="2919" spans="2:2">
      <c r="B2919" s="17"/>
    </row>
    <row r="2920" spans="2:2">
      <c r="B2920" s="17"/>
    </row>
    <row r="2921" spans="2:2">
      <c r="B2921" s="17"/>
    </row>
    <row r="2922" spans="2:2">
      <c r="B2922" s="17"/>
    </row>
    <row r="2923" spans="2:2">
      <c r="B2923" s="25"/>
    </row>
    <row r="2924" spans="2:2">
      <c r="B2924" s="25"/>
    </row>
    <row r="2925" spans="2:2">
      <c r="B2925" s="17"/>
    </row>
    <row r="2926" spans="2:2">
      <c r="B2926" s="17"/>
    </row>
    <row r="2927" spans="2:2">
      <c r="B2927" s="17"/>
    </row>
    <row r="2928" spans="2:2">
      <c r="B2928" s="17"/>
    </row>
    <row r="2929" spans="2:2">
      <c r="B2929" s="17"/>
    </row>
    <row r="2930" spans="2:2">
      <c r="B2930" s="17"/>
    </row>
    <row r="2931" spans="2:2">
      <c r="B2931" s="17"/>
    </row>
    <row r="2932" spans="2:2">
      <c r="B2932" s="17"/>
    </row>
    <row r="2933" spans="2:2">
      <c r="B2933" s="17"/>
    </row>
    <row r="2934" spans="2:2">
      <c r="B2934" s="17"/>
    </row>
    <row r="2935" spans="2:2">
      <c r="B2935" s="17"/>
    </row>
    <row r="2936" spans="2:2">
      <c r="B2936" s="17"/>
    </row>
    <row r="2937" spans="2:2">
      <c r="B2937" s="17"/>
    </row>
    <row r="2938" spans="2:2">
      <c r="B2938" s="17"/>
    </row>
    <row r="2939" spans="2:2">
      <c r="B2939" s="17"/>
    </row>
    <row r="2940" spans="2:2">
      <c r="B2940" s="17"/>
    </row>
    <row r="2941" spans="2:2">
      <c r="B2941" s="17"/>
    </row>
    <row r="2942" spans="2:2">
      <c r="B2942" s="17"/>
    </row>
    <row r="2943" spans="2:2">
      <c r="B2943" s="17"/>
    </row>
    <row r="2944" spans="2:2">
      <c r="B2944" s="17"/>
    </row>
    <row r="2945" spans="2:2">
      <c r="B2945" s="17"/>
    </row>
    <row r="2946" spans="2:2">
      <c r="B2946" s="17"/>
    </row>
    <row r="2947" spans="2:2">
      <c r="B2947" s="17"/>
    </row>
    <row r="2948" spans="2:2">
      <c r="B2948" s="17"/>
    </row>
    <row r="2949" spans="2:2">
      <c r="B2949" s="17"/>
    </row>
    <row r="2950" spans="2:2">
      <c r="B2950" s="17"/>
    </row>
    <row r="2951" spans="2:2">
      <c r="B2951" s="17"/>
    </row>
    <row r="2952" spans="2:2">
      <c r="B2952" s="17"/>
    </row>
    <row r="2953" spans="2:2">
      <c r="B2953" s="17"/>
    </row>
    <row r="2954" spans="2:2">
      <c r="B2954" s="17"/>
    </row>
    <row r="2955" spans="2:2">
      <c r="B2955" s="17"/>
    </row>
    <row r="2956" spans="2:2">
      <c r="B2956" s="17"/>
    </row>
    <row r="2957" spans="2:2">
      <c r="B2957" s="17"/>
    </row>
    <row r="2958" spans="2:2">
      <c r="B2958" s="17"/>
    </row>
    <row r="2959" spans="2:2">
      <c r="B2959" s="17"/>
    </row>
    <row r="2960" spans="2:2">
      <c r="B2960" s="17"/>
    </row>
    <row r="2961" spans="2:2">
      <c r="B2961" s="17"/>
    </row>
    <row r="2962" spans="2:2">
      <c r="B2962" s="17"/>
    </row>
    <row r="2963" spans="2:2">
      <c r="B2963" s="17"/>
    </row>
    <row r="2964" spans="2:2">
      <c r="B2964" s="17"/>
    </row>
    <row r="2965" spans="2:2">
      <c r="B2965" s="17"/>
    </row>
    <row r="2966" spans="2:2">
      <c r="B2966" s="17"/>
    </row>
    <row r="2967" spans="2:2">
      <c r="B2967" s="17"/>
    </row>
    <row r="2968" spans="2:2">
      <c r="B2968" s="17"/>
    </row>
    <row r="2969" spans="2:2">
      <c r="B2969" s="17"/>
    </row>
    <row r="2970" spans="2:2">
      <c r="B2970" s="17"/>
    </row>
    <row r="2971" spans="2:2">
      <c r="B2971" s="17"/>
    </row>
    <row r="2972" spans="2:2">
      <c r="B2972" s="17"/>
    </row>
    <row r="2973" spans="2:2">
      <c r="B2973" s="17"/>
    </row>
    <row r="2974" spans="2:2">
      <c r="B2974" s="17"/>
    </row>
    <row r="2975" spans="2:2">
      <c r="B2975" s="17"/>
    </row>
    <row r="2976" spans="2:2">
      <c r="B2976" s="17"/>
    </row>
    <row r="2977" spans="2:2">
      <c r="B2977" s="17"/>
    </row>
    <row r="2978" spans="2:2">
      <c r="B2978" s="17"/>
    </row>
    <row r="2979" spans="2:2">
      <c r="B2979" s="17"/>
    </row>
    <row r="2980" spans="2:2">
      <c r="B2980" s="17"/>
    </row>
    <row r="2981" spans="2:2">
      <c r="B2981" s="17"/>
    </row>
    <row r="2982" spans="2:2">
      <c r="B2982" s="17"/>
    </row>
    <row r="2983" spans="2:2">
      <c r="B2983" s="17"/>
    </row>
    <row r="2984" spans="2:2">
      <c r="B2984" s="17"/>
    </row>
    <row r="2985" spans="2:2">
      <c r="B2985" s="17"/>
    </row>
    <row r="2986" spans="2:2">
      <c r="B2986" s="17"/>
    </row>
    <row r="2987" spans="2:2">
      <c r="B2987" s="17"/>
    </row>
    <row r="2988" spans="2:2">
      <c r="B2988" s="17"/>
    </row>
    <row r="2989" spans="2:2">
      <c r="B2989" s="17"/>
    </row>
    <row r="2990" spans="2:2">
      <c r="B2990" s="17"/>
    </row>
    <row r="2991" spans="2:2">
      <c r="B2991" s="17"/>
    </row>
    <row r="2992" spans="2:2">
      <c r="B2992" s="17"/>
    </row>
    <row r="2993" spans="2:2">
      <c r="B2993" s="17"/>
    </row>
    <row r="2994" spans="2:2">
      <c r="B2994" s="17"/>
    </row>
    <row r="2995" spans="2:2">
      <c r="B2995" s="17"/>
    </row>
    <row r="2996" spans="2:2">
      <c r="B2996" s="17"/>
    </row>
    <row r="2997" spans="2:2">
      <c r="B2997" s="17"/>
    </row>
    <row r="2998" spans="2:2">
      <c r="B2998" s="17"/>
    </row>
    <row r="2999" spans="2:2">
      <c r="B2999" s="17"/>
    </row>
    <row r="3000" spans="2:2">
      <c r="B3000" s="17"/>
    </row>
    <row r="3001" spans="2:2">
      <c r="B3001" s="17"/>
    </row>
    <row r="3002" spans="2:2">
      <c r="B3002" s="17"/>
    </row>
    <row r="3003" spans="2:2">
      <c r="B3003" s="17"/>
    </row>
    <row r="3004" spans="2:2">
      <c r="B3004" s="17"/>
    </row>
    <row r="3005" spans="2:2">
      <c r="B3005" s="17"/>
    </row>
    <row r="3006" spans="2:2">
      <c r="B3006" s="17"/>
    </row>
    <row r="3007" spans="2:2">
      <c r="B3007" s="17"/>
    </row>
    <row r="3008" spans="2:2">
      <c r="B3008" s="17"/>
    </row>
    <row r="3009" spans="2:2">
      <c r="B3009" s="17"/>
    </row>
    <row r="3010" spans="2:2">
      <c r="B3010" s="17"/>
    </row>
    <row r="3011" spans="2:2">
      <c r="B3011" s="17"/>
    </row>
    <row r="3012" spans="2:2">
      <c r="B3012" s="17"/>
    </row>
    <row r="3013" spans="2:2">
      <c r="B3013" s="17"/>
    </row>
    <row r="3014" spans="2:2">
      <c r="B3014" s="17"/>
    </row>
    <row r="3015" spans="2:2">
      <c r="B3015" s="17"/>
    </row>
    <row r="3016" spans="2:2">
      <c r="B3016" s="17"/>
    </row>
    <row r="3017" spans="2:2">
      <c r="B3017" s="17"/>
    </row>
    <row r="3018" spans="2:2">
      <c r="B3018" s="17"/>
    </row>
    <row r="3019" spans="2:2">
      <c r="B3019" s="17"/>
    </row>
    <row r="3020" spans="2:2">
      <c r="B3020" s="17"/>
    </row>
    <row r="3021" spans="2:2">
      <c r="B3021" s="17"/>
    </row>
    <row r="3022" spans="2:2">
      <c r="B3022" s="17"/>
    </row>
    <row r="3023" spans="2:2">
      <c r="B3023" s="17"/>
    </row>
    <row r="3024" spans="2:2">
      <c r="B3024" s="17"/>
    </row>
    <row r="3025" spans="2:2">
      <c r="B3025" s="17"/>
    </row>
    <row r="3026" spans="2:2">
      <c r="B3026" s="17"/>
    </row>
    <row r="3027" spans="2:2">
      <c r="B3027" s="17"/>
    </row>
    <row r="3028" spans="2:2">
      <c r="B3028" s="17"/>
    </row>
    <row r="3029" spans="2:2">
      <c r="B3029" s="17"/>
    </row>
    <row r="3030" spans="2:2">
      <c r="B3030" s="17"/>
    </row>
    <row r="3031" spans="2:2">
      <c r="B3031" s="17"/>
    </row>
    <row r="3032" spans="2:2">
      <c r="B3032" s="17"/>
    </row>
    <row r="3033" spans="2:2">
      <c r="B3033" s="17"/>
    </row>
    <row r="3034" spans="2:2">
      <c r="B3034" s="17"/>
    </row>
    <row r="3035" spans="2:2">
      <c r="B3035" s="17"/>
    </row>
    <row r="3036" spans="2:2">
      <c r="B3036" s="17"/>
    </row>
    <row r="3037" spans="2:2">
      <c r="B3037" s="17"/>
    </row>
    <row r="3038" spans="2:2">
      <c r="B3038" s="17"/>
    </row>
    <row r="3039" spans="2:2">
      <c r="B3039" s="17"/>
    </row>
    <row r="3040" spans="2:2">
      <c r="B3040" s="17"/>
    </row>
    <row r="3041" spans="2:2">
      <c r="B3041" s="17"/>
    </row>
    <row r="3042" spans="2:2">
      <c r="B3042" s="17"/>
    </row>
    <row r="3043" spans="2:2">
      <c r="B3043" s="17"/>
    </row>
    <row r="3044" spans="2:2">
      <c r="B3044" s="17"/>
    </row>
    <row r="3045" spans="2:2">
      <c r="B3045" s="17"/>
    </row>
    <row r="3046" spans="2:2">
      <c r="B3046" s="17"/>
    </row>
    <row r="3047" spans="2:2">
      <c r="B3047" s="17"/>
    </row>
    <row r="3048" spans="2:2">
      <c r="B3048" s="17"/>
    </row>
    <row r="3049" spans="2:2">
      <c r="B3049" s="17"/>
    </row>
    <row r="3050" spans="2:2">
      <c r="B3050" s="17"/>
    </row>
    <row r="3051" spans="2:2">
      <c r="B3051" s="17"/>
    </row>
    <row r="3052" spans="2:2">
      <c r="B3052" s="17"/>
    </row>
    <row r="3053" spans="2:2">
      <c r="B3053" s="17"/>
    </row>
    <row r="3054" spans="2:2">
      <c r="B3054" s="17"/>
    </row>
    <row r="3055" spans="2:2">
      <c r="B3055" s="17"/>
    </row>
    <row r="3056" spans="2:2">
      <c r="B3056" s="17"/>
    </row>
    <row r="3057" spans="2:2">
      <c r="B3057" s="17"/>
    </row>
    <row r="3058" spans="2:2">
      <c r="B3058" s="17"/>
    </row>
    <row r="3059" spans="2:2">
      <c r="B3059" s="17"/>
    </row>
    <row r="3060" spans="2:2">
      <c r="B3060" s="17"/>
    </row>
    <row r="3061" spans="2:2">
      <c r="B3061" s="17"/>
    </row>
    <row r="3062" spans="2:2">
      <c r="B3062" s="17"/>
    </row>
    <row r="3063" spans="2:2">
      <c r="B3063" s="17"/>
    </row>
    <row r="3064" spans="2:2">
      <c r="B3064" s="17"/>
    </row>
    <row r="3065" spans="2:2">
      <c r="B3065" s="17"/>
    </row>
    <row r="3066" spans="2:2">
      <c r="B3066" s="17"/>
    </row>
    <row r="3067" spans="2:2">
      <c r="B3067" s="17"/>
    </row>
    <row r="3068" spans="2:2">
      <c r="B3068" s="17"/>
    </row>
    <row r="3069" spans="2:2">
      <c r="B3069" s="17"/>
    </row>
    <row r="3070" spans="2:2">
      <c r="B3070" s="17"/>
    </row>
    <row r="3071" spans="2:2">
      <c r="B3071" s="17"/>
    </row>
    <row r="3072" spans="2:2">
      <c r="B3072" s="17"/>
    </row>
    <row r="3073" spans="2:2">
      <c r="B3073" s="17"/>
    </row>
    <row r="3074" spans="2:2">
      <c r="B3074" s="17"/>
    </row>
    <row r="3075" spans="2:2">
      <c r="B3075" s="17"/>
    </row>
    <row r="3076" spans="2:2">
      <c r="B3076" s="17"/>
    </row>
    <row r="3077" spans="2:2">
      <c r="B3077" s="17"/>
    </row>
    <row r="3078" spans="2:2">
      <c r="B3078" s="17"/>
    </row>
    <row r="3079" spans="2:2">
      <c r="B3079" s="17"/>
    </row>
    <row r="3080" spans="2:2">
      <c r="B3080" s="17"/>
    </row>
    <row r="3081" spans="2:2">
      <c r="B3081" s="17"/>
    </row>
    <row r="3082" spans="2:2">
      <c r="B3082" s="17"/>
    </row>
    <row r="3083" spans="2:2">
      <c r="B3083" s="17"/>
    </row>
    <row r="3084" spans="2:2">
      <c r="B3084" s="17"/>
    </row>
    <row r="3085" spans="2:2">
      <c r="B3085" s="17"/>
    </row>
    <row r="3086" spans="2:2">
      <c r="B3086" s="17"/>
    </row>
    <row r="3087" spans="2:2">
      <c r="B3087" s="17"/>
    </row>
    <row r="3088" spans="2:2">
      <c r="B3088" s="17"/>
    </row>
    <row r="3089" spans="2:2">
      <c r="B3089" s="17"/>
    </row>
    <row r="3090" spans="2:2">
      <c r="B3090" s="17"/>
    </row>
    <row r="3091" spans="2:2">
      <c r="B3091" s="17"/>
    </row>
    <row r="3092" spans="2:2">
      <c r="B3092" s="17"/>
    </row>
    <row r="3093" spans="2:2">
      <c r="B3093" s="17"/>
    </row>
    <row r="3094" spans="2:2">
      <c r="B3094" s="17"/>
    </row>
    <row r="3095" spans="2:2">
      <c r="B3095" s="17"/>
    </row>
    <row r="3096" spans="2:2">
      <c r="B3096" s="17"/>
    </row>
    <row r="3097" spans="2:2">
      <c r="B3097" s="17"/>
    </row>
    <row r="3098" spans="2:2">
      <c r="B3098" s="17"/>
    </row>
    <row r="3099" spans="2:2">
      <c r="B3099" s="17"/>
    </row>
    <row r="3100" spans="2:2">
      <c r="B3100" s="17"/>
    </row>
    <row r="3101" spans="2:2">
      <c r="B3101" s="17"/>
    </row>
    <row r="3102" spans="2:2">
      <c r="B3102" s="17"/>
    </row>
    <row r="3103" spans="2:2">
      <c r="B3103" s="17"/>
    </row>
    <row r="3104" spans="2:2">
      <c r="B3104" s="17"/>
    </row>
    <row r="3105" spans="2:2">
      <c r="B3105" s="17"/>
    </row>
    <row r="3106" spans="2:2">
      <c r="B3106" s="17"/>
    </row>
    <row r="3107" spans="2:2">
      <c r="B3107" s="17"/>
    </row>
    <row r="3108" spans="2:2">
      <c r="B3108" s="17"/>
    </row>
    <row r="3109" spans="2:2">
      <c r="B3109" s="17"/>
    </row>
    <row r="3110" spans="2:2">
      <c r="B3110" s="17"/>
    </row>
    <row r="3111" spans="2:2">
      <c r="B3111" s="17"/>
    </row>
    <row r="3112" spans="2:2">
      <c r="B3112" s="17"/>
    </row>
    <row r="3113" spans="2:2">
      <c r="B3113" s="17"/>
    </row>
    <row r="3114" spans="2:2">
      <c r="B3114" s="17"/>
    </row>
    <row r="3115" spans="2:2">
      <c r="B3115" s="17"/>
    </row>
    <row r="3116" spans="2:2">
      <c r="B3116" s="17"/>
    </row>
    <row r="3117" spans="2:2">
      <c r="B3117" s="17"/>
    </row>
    <row r="3118" spans="2:2">
      <c r="B3118" s="17"/>
    </row>
    <row r="3119" spans="2:2">
      <c r="B3119" s="17"/>
    </row>
    <row r="3120" spans="2:2">
      <c r="B3120" s="17"/>
    </row>
    <row r="3121" spans="2:2">
      <c r="B3121" s="17"/>
    </row>
    <row r="3122" spans="2:2">
      <c r="B3122" s="17"/>
    </row>
    <row r="3123" spans="2:2">
      <c r="B3123" s="17"/>
    </row>
    <row r="3124" spans="2:2">
      <c r="B3124" s="17"/>
    </row>
    <row r="3125" spans="2:2">
      <c r="B3125" s="17"/>
    </row>
    <row r="3126" spans="2:2">
      <c r="B3126" s="17"/>
    </row>
    <row r="3127" spans="2:2">
      <c r="B3127" s="17"/>
    </row>
    <row r="3128" spans="2:2">
      <c r="B3128" s="17"/>
    </row>
    <row r="3129" spans="2:2">
      <c r="B3129" s="17"/>
    </row>
    <row r="3130" spans="2:2">
      <c r="B3130" s="17"/>
    </row>
    <row r="3131" spans="2:2">
      <c r="B3131" s="17"/>
    </row>
    <row r="3132" spans="2:2">
      <c r="B3132" s="17"/>
    </row>
    <row r="3133" spans="2:2">
      <c r="B3133" s="17"/>
    </row>
    <row r="3134" spans="2:2">
      <c r="B3134" s="17"/>
    </row>
    <row r="3135" spans="2:2">
      <c r="B3135" s="17"/>
    </row>
    <row r="3136" spans="2:2">
      <c r="B3136" s="17"/>
    </row>
    <row r="3137" spans="2:2">
      <c r="B3137" s="17"/>
    </row>
    <row r="3138" spans="2:2">
      <c r="B3138" s="17"/>
    </row>
    <row r="3139" spans="2:2">
      <c r="B3139" s="17"/>
    </row>
    <row r="3140" spans="2:2">
      <c r="B3140" s="17"/>
    </row>
    <row r="3141" spans="2:2">
      <c r="B3141" s="17"/>
    </row>
    <row r="3142" spans="2:2">
      <c r="B3142" s="17"/>
    </row>
    <row r="3143" spans="2:2">
      <c r="B3143" s="17"/>
    </row>
    <row r="3144" spans="2:2">
      <c r="B3144" s="17"/>
    </row>
    <row r="3145" spans="2:2">
      <c r="B3145" s="17"/>
    </row>
    <row r="3146" spans="2:2">
      <c r="B3146" s="17"/>
    </row>
    <row r="3147" spans="2:2">
      <c r="B3147" s="17"/>
    </row>
    <row r="3148" spans="2:2">
      <c r="B3148" s="17"/>
    </row>
    <row r="3149" spans="2:2">
      <c r="B3149" s="17"/>
    </row>
    <row r="3150" spans="2:2">
      <c r="B3150" s="17"/>
    </row>
    <row r="3151" spans="2:2">
      <c r="B3151" s="17"/>
    </row>
    <row r="3152" spans="2:2">
      <c r="B3152" s="17"/>
    </row>
    <row r="3153" spans="2:2">
      <c r="B3153" s="17"/>
    </row>
    <row r="3154" spans="2:2">
      <c r="B3154" s="17"/>
    </row>
    <row r="3155" spans="2:2">
      <c r="B3155" s="17"/>
    </row>
    <row r="3156" spans="2:2">
      <c r="B3156" s="17"/>
    </row>
    <row r="3157" spans="2:2">
      <c r="B3157" s="17"/>
    </row>
    <row r="3158" spans="2:2">
      <c r="B3158" s="17"/>
    </row>
    <row r="3159" spans="2:2">
      <c r="B3159" s="17"/>
    </row>
    <row r="3160" spans="2:2">
      <c r="B3160" s="17"/>
    </row>
    <row r="3161" spans="2:2">
      <c r="B3161" s="17"/>
    </row>
    <row r="3162" spans="2:2">
      <c r="B3162" s="17"/>
    </row>
    <row r="3163" spans="2:2">
      <c r="B3163" s="17"/>
    </row>
    <row r="3164" spans="2:2">
      <c r="B3164" s="17"/>
    </row>
    <row r="3165" spans="2:2">
      <c r="B3165" s="17"/>
    </row>
    <row r="3166" spans="2:2">
      <c r="B3166" s="17"/>
    </row>
    <row r="3167" spans="2:2">
      <c r="B3167" s="17"/>
    </row>
    <row r="3168" spans="2:2">
      <c r="B3168" s="17"/>
    </row>
    <row r="3169" spans="2:2">
      <c r="B3169" s="17"/>
    </row>
    <row r="3170" spans="2:2">
      <c r="B3170" s="17"/>
    </row>
    <row r="3171" spans="2:2">
      <c r="B3171" s="17"/>
    </row>
    <row r="3172" spans="2:2">
      <c r="B3172" s="17"/>
    </row>
    <row r="3173" spans="2:2">
      <c r="B3173" s="17"/>
    </row>
    <row r="3174" spans="2:2">
      <c r="B3174" s="17"/>
    </row>
    <row r="3175" spans="2:2">
      <c r="B3175" s="17"/>
    </row>
    <row r="3176" spans="2:2">
      <c r="B3176" s="17"/>
    </row>
    <row r="3177" spans="2:2">
      <c r="B3177" s="17"/>
    </row>
    <row r="3178" spans="2:2">
      <c r="B3178" s="17"/>
    </row>
    <row r="3179" spans="2:2">
      <c r="B3179" s="17"/>
    </row>
    <row r="3180" spans="2:2">
      <c r="B3180" s="17"/>
    </row>
    <row r="3181" spans="2:2">
      <c r="B3181" s="17"/>
    </row>
    <row r="3182" spans="2:2">
      <c r="B3182" s="17"/>
    </row>
    <row r="3183" spans="2:2">
      <c r="B3183" s="17"/>
    </row>
    <row r="3184" spans="2:2">
      <c r="B3184" s="17"/>
    </row>
    <row r="3185" spans="2:2">
      <c r="B3185" s="17"/>
    </row>
    <row r="3186" spans="2:2">
      <c r="B3186" s="17"/>
    </row>
    <row r="3187" spans="2:2">
      <c r="B3187" s="17"/>
    </row>
    <row r="3188" spans="2:2">
      <c r="B3188" s="17"/>
    </row>
    <row r="3189" spans="2:2">
      <c r="B3189" s="17"/>
    </row>
    <row r="3190" spans="2:2">
      <c r="B3190" s="17"/>
    </row>
    <row r="3191" spans="2:2">
      <c r="B3191" s="17"/>
    </row>
    <row r="3192" spans="2:2">
      <c r="B3192" s="17"/>
    </row>
    <row r="3193" spans="2:2">
      <c r="B3193" s="17"/>
    </row>
    <row r="3194" spans="2:2">
      <c r="B3194" s="17"/>
    </row>
    <row r="3195" spans="2:2">
      <c r="B3195" s="17"/>
    </row>
    <row r="3196" spans="2:2">
      <c r="B3196" s="17"/>
    </row>
    <row r="3197" spans="2:2">
      <c r="B3197" s="17"/>
    </row>
    <row r="3198" spans="2:2">
      <c r="B3198" s="17"/>
    </row>
    <row r="3199" spans="2:2">
      <c r="B3199" s="17"/>
    </row>
    <row r="3200" spans="2:2">
      <c r="B3200" s="17"/>
    </row>
    <row r="3201" spans="2:2">
      <c r="B3201" s="17"/>
    </row>
    <row r="3202" spans="2:2">
      <c r="B3202" s="17"/>
    </row>
    <row r="3203" spans="2:2">
      <c r="B3203" s="17"/>
    </row>
    <row r="3204" spans="2:2">
      <c r="B3204" s="17"/>
    </row>
    <row r="3205" spans="2:2">
      <c r="B3205" s="17"/>
    </row>
    <row r="3206" spans="2:2">
      <c r="B3206" s="17"/>
    </row>
    <row r="3207" spans="2:2">
      <c r="B3207" s="17"/>
    </row>
    <row r="3208" spans="2:2">
      <c r="B3208" s="17"/>
    </row>
    <row r="3209" spans="2:2">
      <c r="B3209" s="17"/>
    </row>
    <row r="3210" spans="2:2">
      <c r="B3210" s="17"/>
    </row>
    <row r="3211" spans="2:2">
      <c r="B3211" s="17"/>
    </row>
    <row r="3212" spans="2:2">
      <c r="B3212" s="17"/>
    </row>
    <row r="3213" spans="2:2">
      <c r="B3213" s="17"/>
    </row>
    <row r="3214" spans="2:2">
      <c r="B3214" s="17"/>
    </row>
    <row r="3215" spans="2:2">
      <c r="B3215" s="17"/>
    </row>
    <row r="3216" spans="2:2">
      <c r="B3216" s="17"/>
    </row>
    <row r="3217" spans="2:2">
      <c r="B3217" s="17"/>
    </row>
    <row r="3218" spans="2:2">
      <c r="B3218" s="17"/>
    </row>
    <row r="3219" spans="2:2">
      <c r="B3219" s="17"/>
    </row>
    <row r="3220" spans="2:2">
      <c r="B3220" s="17"/>
    </row>
    <row r="3221" spans="2:2">
      <c r="B3221" s="17"/>
    </row>
    <row r="3222" spans="2:2">
      <c r="B3222" s="17"/>
    </row>
    <row r="3223" spans="2:2">
      <c r="B3223" s="17"/>
    </row>
    <row r="3224" spans="2:2">
      <c r="B3224" s="17"/>
    </row>
    <row r="3225" spans="2:2">
      <c r="B3225" s="17"/>
    </row>
    <row r="3226" spans="2:2">
      <c r="B3226" s="17"/>
    </row>
    <row r="3227" spans="2:2">
      <c r="B3227" s="17"/>
    </row>
    <row r="3228" spans="2:2">
      <c r="B3228" s="17"/>
    </row>
    <row r="3229" spans="2:2">
      <c r="B3229" s="17"/>
    </row>
    <row r="3230" spans="2:2">
      <c r="B3230" s="17"/>
    </row>
    <row r="3231" spans="2:2">
      <c r="B3231" s="17"/>
    </row>
    <row r="3232" spans="2:2">
      <c r="B3232" s="17"/>
    </row>
    <row r="3233" spans="2:2">
      <c r="B3233" s="17"/>
    </row>
    <row r="3234" spans="2:2">
      <c r="B3234" s="17"/>
    </row>
    <row r="3235" spans="2:2">
      <c r="B3235" s="17"/>
    </row>
    <row r="3236" spans="2:2">
      <c r="B3236" s="17"/>
    </row>
    <row r="3237" spans="2:2">
      <c r="B3237" s="17"/>
    </row>
    <row r="3238" spans="2:2">
      <c r="B3238" s="17"/>
    </row>
    <row r="3239" spans="2:2">
      <c r="B3239" s="17"/>
    </row>
    <row r="3240" spans="2:2">
      <c r="B3240" s="17"/>
    </row>
    <row r="3241" spans="2:2">
      <c r="B3241" s="17"/>
    </row>
    <row r="3242" spans="2:2">
      <c r="B3242" s="17"/>
    </row>
    <row r="3243" spans="2:2">
      <c r="B3243" s="17"/>
    </row>
    <row r="3244" spans="2:2">
      <c r="B3244" s="17"/>
    </row>
    <row r="3245" spans="2:2">
      <c r="B3245" s="17"/>
    </row>
    <row r="3246" spans="2:2">
      <c r="B3246" s="17"/>
    </row>
    <row r="3247" spans="2:2">
      <c r="B3247" s="17"/>
    </row>
    <row r="3248" spans="2:2">
      <c r="B3248" s="17"/>
    </row>
    <row r="3249" spans="2:2">
      <c r="B3249" s="17"/>
    </row>
    <row r="3250" spans="2:2">
      <c r="B3250" s="17"/>
    </row>
    <row r="3251" spans="2:2">
      <c r="B3251" s="17"/>
    </row>
    <row r="3252" spans="2:2">
      <c r="B3252" s="17"/>
    </row>
    <row r="3253" spans="2:2">
      <c r="B3253" s="17"/>
    </row>
    <row r="3254" spans="2:2">
      <c r="B3254" s="17"/>
    </row>
    <row r="3255" spans="2:2">
      <c r="B3255" s="17"/>
    </row>
    <row r="3256" spans="2:2">
      <c r="B3256" s="17"/>
    </row>
    <row r="3257" spans="2:2">
      <c r="B3257" s="17"/>
    </row>
    <row r="3258" spans="2:2">
      <c r="B3258" s="17"/>
    </row>
    <row r="3259" spans="2:2">
      <c r="B3259" s="17"/>
    </row>
    <row r="3260" spans="2:2">
      <c r="B3260" s="17"/>
    </row>
    <row r="3261" spans="2:2">
      <c r="B3261" s="17"/>
    </row>
    <row r="3262" spans="2:2">
      <c r="B3262" s="17"/>
    </row>
    <row r="3263" spans="2:2">
      <c r="B3263" s="17"/>
    </row>
    <row r="3264" spans="2:2">
      <c r="B3264" s="17"/>
    </row>
    <row r="3265" spans="2:2">
      <c r="B3265" s="17"/>
    </row>
    <row r="3266" spans="2:2">
      <c r="B3266" s="17"/>
    </row>
    <row r="3267" spans="2:2">
      <c r="B3267" s="17"/>
    </row>
    <row r="3268" spans="2:2">
      <c r="B3268" s="17"/>
    </row>
    <row r="3269" spans="2:2">
      <c r="B3269" s="17"/>
    </row>
    <row r="3270" spans="2:2">
      <c r="B3270" s="17"/>
    </row>
    <row r="3271" spans="2:2">
      <c r="B3271" s="17"/>
    </row>
    <row r="3272" spans="2:2">
      <c r="B3272" s="17"/>
    </row>
    <row r="3273" spans="2:2">
      <c r="B3273" s="17"/>
    </row>
    <row r="3274" spans="2:2">
      <c r="B3274" s="17"/>
    </row>
    <row r="3275" spans="2:2">
      <c r="B3275" s="17"/>
    </row>
    <row r="3276" spans="2:2">
      <c r="B3276" s="17"/>
    </row>
    <row r="3277" spans="2:2">
      <c r="B3277" s="17"/>
    </row>
    <row r="3278" spans="2:2">
      <c r="B3278" s="17"/>
    </row>
    <row r="3279" spans="2:2">
      <c r="B3279" s="17"/>
    </row>
    <row r="3280" spans="2:2">
      <c r="B3280" s="17"/>
    </row>
    <row r="3281" spans="2:2">
      <c r="B3281" s="17"/>
    </row>
    <row r="3282" spans="2:2">
      <c r="B3282" s="17"/>
    </row>
    <row r="3283" spans="2:2">
      <c r="B3283" s="17"/>
    </row>
    <row r="3284" spans="2:2">
      <c r="B3284" s="17"/>
    </row>
    <row r="3285" spans="2:2">
      <c r="B3285" s="17"/>
    </row>
    <row r="3286" spans="2:2">
      <c r="B3286" s="17"/>
    </row>
    <row r="3287" spans="2:2">
      <c r="B3287" s="17"/>
    </row>
    <row r="3288" spans="2:2">
      <c r="B3288" s="25"/>
    </row>
    <row r="3289" spans="2:2">
      <c r="B3289" s="25"/>
    </row>
    <row r="3290" spans="2:2">
      <c r="B3290" s="17"/>
    </row>
    <row r="3291" spans="2:2">
      <c r="B3291" s="17"/>
    </row>
    <row r="3292" spans="2:2">
      <c r="B3292" s="17"/>
    </row>
    <row r="3293" spans="2:2">
      <c r="B3293" s="17"/>
    </row>
    <row r="3294" spans="2:2">
      <c r="B3294" s="17"/>
    </row>
    <row r="3295" spans="2:2">
      <c r="B3295" s="17"/>
    </row>
    <row r="3296" spans="2:2">
      <c r="B3296" s="17"/>
    </row>
    <row r="3297" spans="2:2">
      <c r="B3297" s="17"/>
    </row>
    <row r="3298" spans="2:2">
      <c r="B3298" s="17"/>
    </row>
    <row r="3299" spans="2:2">
      <c r="B3299" s="17"/>
    </row>
    <row r="3300" spans="2:2">
      <c r="B3300" s="17"/>
    </row>
    <row r="3301" spans="2:2">
      <c r="B3301" s="17"/>
    </row>
    <row r="3302" spans="2:2">
      <c r="B3302" s="17"/>
    </row>
    <row r="3303" spans="2:2">
      <c r="B3303" s="17"/>
    </row>
    <row r="3304" spans="2:2">
      <c r="B3304" s="17"/>
    </row>
    <row r="3305" spans="2:2">
      <c r="B3305" s="17"/>
    </row>
    <row r="3306" spans="2:2">
      <c r="B3306" s="17"/>
    </row>
    <row r="3307" spans="2:2">
      <c r="B3307" s="17"/>
    </row>
    <row r="3308" spans="2:2">
      <c r="B3308" s="17"/>
    </row>
    <row r="3309" spans="2:2">
      <c r="B3309" s="17"/>
    </row>
    <row r="3310" spans="2:2">
      <c r="B3310" s="17"/>
    </row>
    <row r="3311" spans="2:2">
      <c r="B3311" s="17"/>
    </row>
    <row r="3312" spans="2:2">
      <c r="B3312" s="17"/>
    </row>
    <row r="3313" spans="2:2">
      <c r="B3313" s="17"/>
    </row>
    <row r="3314" spans="2:2">
      <c r="B3314" s="17"/>
    </row>
    <row r="3315" spans="2:2">
      <c r="B3315" s="17"/>
    </row>
    <row r="3316" spans="2:2">
      <c r="B3316" s="17"/>
    </row>
    <row r="3317" spans="2:2">
      <c r="B3317" s="17"/>
    </row>
    <row r="3318" spans="2:2">
      <c r="B3318" s="17"/>
    </row>
    <row r="3319" spans="2:2">
      <c r="B3319" s="17"/>
    </row>
    <row r="3320" spans="2:2">
      <c r="B3320" s="17"/>
    </row>
    <row r="3321" spans="2:2">
      <c r="B3321" s="17"/>
    </row>
    <row r="3322" spans="2:2">
      <c r="B3322" s="17"/>
    </row>
    <row r="3323" spans="2:2">
      <c r="B3323" s="17"/>
    </row>
    <row r="3324" spans="2:2">
      <c r="B3324" s="17"/>
    </row>
    <row r="3325" spans="2:2">
      <c r="B3325" s="17"/>
    </row>
    <row r="3326" spans="2:2">
      <c r="B3326" s="17"/>
    </row>
    <row r="3327" spans="2:2">
      <c r="B3327" s="17"/>
    </row>
    <row r="3328" spans="2:2">
      <c r="B3328" s="17"/>
    </row>
    <row r="3329" spans="2:2">
      <c r="B3329" s="17"/>
    </row>
    <row r="3330" spans="2:2">
      <c r="B3330" s="17"/>
    </row>
    <row r="3331" spans="2:2">
      <c r="B3331" s="17"/>
    </row>
    <row r="3332" spans="2:2">
      <c r="B3332" s="17"/>
    </row>
    <row r="3333" spans="2:2">
      <c r="B3333" s="17"/>
    </row>
    <row r="3334" spans="2:2">
      <c r="B3334" s="17"/>
    </row>
    <row r="3335" spans="2:2">
      <c r="B3335" s="17"/>
    </row>
    <row r="3336" spans="2:2">
      <c r="B3336" s="17"/>
    </row>
    <row r="3337" spans="2:2">
      <c r="B3337" s="17"/>
    </row>
    <row r="3338" spans="2:2">
      <c r="B3338" s="17"/>
    </row>
    <row r="3339" spans="2:2">
      <c r="B3339" s="17"/>
    </row>
    <row r="3340" spans="2:2">
      <c r="B3340" s="17"/>
    </row>
    <row r="3341" spans="2:2">
      <c r="B3341" s="17"/>
    </row>
    <row r="3342" spans="2:2">
      <c r="B3342" s="17"/>
    </row>
    <row r="3343" spans="2:2">
      <c r="B3343" s="17"/>
    </row>
    <row r="3344" spans="2:2">
      <c r="B3344" s="17"/>
    </row>
    <row r="3345" spans="2:2">
      <c r="B3345" s="17"/>
    </row>
    <row r="3346" spans="2:2">
      <c r="B3346" s="17"/>
    </row>
    <row r="3347" spans="2:2">
      <c r="B3347" s="17"/>
    </row>
    <row r="3348" spans="2:2">
      <c r="B3348" s="17"/>
    </row>
    <row r="3349" spans="2:2">
      <c r="B3349" s="17"/>
    </row>
    <row r="3350" spans="2:2">
      <c r="B3350" s="17"/>
    </row>
    <row r="3351" spans="2:2">
      <c r="B3351" s="17"/>
    </row>
    <row r="3352" spans="2:2">
      <c r="B3352" s="17"/>
    </row>
    <row r="3353" spans="2:2">
      <c r="B3353" s="17"/>
    </row>
    <row r="3354" spans="2:2">
      <c r="B3354" s="17"/>
    </row>
    <row r="3355" spans="2:2">
      <c r="B3355" s="17"/>
    </row>
    <row r="3356" spans="2:2">
      <c r="B3356" s="17"/>
    </row>
    <row r="3357" spans="2:2">
      <c r="B3357" s="17"/>
    </row>
    <row r="3358" spans="2:2">
      <c r="B3358" s="17"/>
    </row>
    <row r="3359" spans="2:2">
      <c r="B3359" s="17"/>
    </row>
    <row r="3360" spans="2:2">
      <c r="B3360" s="17"/>
    </row>
    <row r="3361" spans="2:2">
      <c r="B3361" s="17"/>
    </row>
    <row r="3362" spans="2:2">
      <c r="B3362" s="17"/>
    </row>
    <row r="3363" spans="2:2">
      <c r="B3363" s="17"/>
    </row>
    <row r="3364" spans="2:2">
      <c r="B3364" s="17"/>
    </row>
    <row r="3365" spans="2:2">
      <c r="B3365" s="17"/>
    </row>
    <row r="3366" spans="2:2">
      <c r="B3366" s="17"/>
    </row>
    <row r="3367" spans="2:2">
      <c r="B3367" s="17"/>
    </row>
    <row r="3368" spans="2:2">
      <c r="B3368" s="17"/>
    </row>
    <row r="3369" spans="2:2">
      <c r="B3369" s="17"/>
    </row>
    <row r="3370" spans="2:2">
      <c r="B3370" s="17"/>
    </row>
    <row r="3371" spans="2:2">
      <c r="B3371" s="17"/>
    </row>
    <row r="3372" spans="2:2">
      <c r="B3372" s="17"/>
    </row>
    <row r="3373" spans="2:2">
      <c r="B3373" s="17"/>
    </row>
    <row r="3374" spans="2:2">
      <c r="B3374" s="17"/>
    </row>
    <row r="3375" spans="2:2">
      <c r="B3375" s="17"/>
    </row>
    <row r="3376" spans="2:2">
      <c r="B3376" s="17"/>
    </row>
    <row r="3377" spans="2:2">
      <c r="B3377" s="17"/>
    </row>
    <row r="3378" spans="2:2">
      <c r="B3378" s="17"/>
    </row>
    <row r="3379" spans="2:2">
      <c r="B3379" s="17"/>
    </row>
    <row r="3380" spans="2:2">
      <c r="B3380" s="17"/>
    </row>
    <row r="3381" spans="2:2">
      <c r="B3381" s="17"/>
    </row>
    <row r="3382" spans="2:2">
      <c r="B3382" s="17"/>
    </row>
    <row r="3383" spans="2:2">
      <c r="B3383" s="17"/>
    </row>
    <row r="3384" spans="2:2">
      <c r="B3384" s="17"/>
    </row>
    <row r="3385" spans="2:2">
      <c r="B3385" s="17"/>
    </row>
    <row r="3386" spans="2:2">
      <c r="B3386" s="17"/>
    </row>
    <row r="3387" spans="2:2">
      <c r="B3387" s="17"/>
    </row>
    <row r="3388" spans="2:2">
      <c r="B3388" s="17"/>
    </row>
    <row r="3389" spans="2:2">
      <c r="B3389" s="17"/>
    </row>
    <row r="3390" spans="2:2">
      <c r="B3390" s="17"/>
    </row>
    <row r="3391" spans="2:2">
      <c r="B3391" s="17"/>
    </row>
    <row r="3392" spans="2:2">
      <c r="B3392" s="17"/>
    </row>
    <row r="3393" spans="2:2">
      <c r="B3393" s="17"/>
    </row>
    <row r="3394" spans="2:2">
      <c r="B3394" s="17"/>
    </row>
    <row r="3395" spans="2:2">
      <c r="B3395" s="17"/>
    </row>
    <row r="3396" spans="2:2">
      <c r="B3396" s="17"/>
    </row>
    <row r="3397" spans="2:2">
      <c r="B3397" s="17"/>
    </row>
    <row r="3398" spans="2:2">
      <c r="B3398" s="17"/>
    </row>
    <row r="3399" spans="2:2">
      <c r="B3399" s="17"/>
    </row>
    <row r="3400" spans="2:2">
      <c r="B3400" s="17"/>
    </row>
    <row r="3401" spans="2:2">
      <c r="B3401" s="17"/>
    </row>
    <row r="3402" spans="2:2">
      <c r="B3402" s="17"/>
    </row>
    <row r="3403" spans="2:2">
      <c r="B3403" s="17"/>
    </row>
    <row r="3404" spans="2:2">
      <c r="B3404" s="17"/>
    </row>
    <row r="3405" spans="2:2">
      <c r="B3405" s="17"/>
    </row>
    <row r="3406" spans="2:2">
      <c r="B3406" s="17"/>
    </row>
    <row r="3407" spans="2:2">
      <c r="B3407" s="17"/>
    </row>
    <row r="3408" spans="2:2">
      <c r="B3408" s="17"/>
    </row>
    <row r="3409" spans="2:2">
      <c r="B3409" s="17"/>
    </row>
    <row r="3410" spans="2:2">
      <c r="B3410" s="17"/>
    </row>
    <row r="3411" spans="2:2">
      <c r="B3411" s="17"/>
    </row>
    <row r="3412" spans="2:2">
      <c r="B3412" s="17"/>
    </row>
    <row r="3413" spans="2:2">
      <c r="B3413" s="17"/>
    </row>
    <row r="3414" spans="2:2">
      <c r="B3414" s="17"/>
    </row>
    <row r="3415" spans="2:2">
      <c r="B3415" s="17"/>
    </row>
    <row r="3416" spans="2:2">
      <c r="B3416" s="17"/>
    </row>
    <row r="3417" spans="2:2">
      <c r="B3417" s="17"/>
    </row>
    <row r="3418" spans="2:2">
      <c r="B3418" s="17"/>
    </row>
    <row r="3419" spans="2:2">
      <c r="B3419" s="17"/>
    </row>
    <row r="3420" spans="2:2">
      <c r="B3420" s="17"/>
    </row>
    <row r="3421" spans="2:2">
      <c r="B3421" s="17"/>
    </row>
    <row r="3422" spans="2:2">
      <c r="B3422" s="17"/>
    </row>
    <row r="3423" spans="2:2">
      <c r="B3423" s="17"/>
    </row>
    <row r="3424" spans="2:2">
      <c r="B3424" s="17"/>
    </row>
    <row r="3425" spans="2:2">
      <c r="B3425" s="17"/>
    </row>
    <row r="3426" spans="2:2">
      <c r="B3426" s="17"/>
    </row>
    <row r="3427" spans="2:2">
      <c r="B3427" s="17"/>
    </row>
    <row r="3428" spans="2:2">
      <c r="B3428" s="17"/>
    </row>
    <row r="3429" spans="2:2">
      <c r="B3429" s="17"/>
    </row>
    <row r="3430" spans="2:2">
      <c r="B3430" s="17"/>
    </row>
    <row r="3431" spans="2:2">
      <c r="B3431" s="17"/>
    </row>
    <row r="3432" spans="2:2">
      <c r="B3432" s="17"/>
    </row>
    <row r="3433" spans="2:2">
      <c r="B3433" s="17"/>
    </row>
    <row r="3434" spans="2:2">
      <c r="B3434" s="17"/>
    </row>
    <row r="3435" spans="2:2">
      <c r="B3435" s="17"/>
    </row>
    <row r="3436" spans="2:2">
      <c r="B3436" s="17"/>
    </row>
    <row r="3437" spans="2:2">
      <c r="B3437" s="17"/>
    </row>
    <row r="3438" spans="2:2">
      <c r="B3438" s="17"/>
    </row>
    <row r="3439" spans="2:2">
      <c r="B3439" s="17"/>
    </row>
    <row r="3440" spans="2:2">
      <c r="B3440" s="17"/>
    </row>
    <row r="3441" spans="2:2">
      <c r="B3441" s="17"/>
    </row>
    <row r="3442" spans="2:2">
      <c r="B3442" s="17"/>
    </row>
    <row r="3443" spans="2:2">
      <c r="B3443" s="17"/>
    </row>
    <row r="3444" spans="2:2">
      <c r="B3444" s="17"/>
    </row>
    <row r="3445" spans="2:2">
      <c r="B3445" s="17"/>
    </row>
    <row r="3446" spans="2:2">
      <c r="B3446" s="17"/>
    </row>
    <row r="3447" spans="2:2">
      <c r="B3447" s="17"/>
    </row>
    <row r="3448" spans="2:2">
      <c r="B3448" s="17"/>
    </row>
    <row r="3449" spans="2:2">
      <c r="B3449" s="17"/>
    </row>
    <row r="3450" spans="2:2">
      <c r="B3450" s="17"/>
    </row>
    <row r="3451" spans="2:2">
      <c r="B3451" s="17"/>
    </row>
    <row r="3452" spans="2:2">
      <c r="B3452" s="17"/>
    </row>
    <row r="3453" spans="2:2">
      <c r="B3453" s="17"/>
    </row>
    <row r="3454" spans="2:2">
      <c r="B3454" s="17"/>
    </row>
    <row r="3455" spans="2:2">
      <c r="B3455" s="17"/>
    </row>
    <row r="3456" spans="2:2">
      <c r="B3456" s="17"/>
    </row>
    <row r="3457" spans="2:2">
      <c r="B3457" s="17"/>
    </row>
    <row r="3458" spans="2:2">
      <c r="B3458" s="17"/>
    </row>
    <row r="3459" spans="2:2">
      <c r="B3459" s="17"/>
    </row>
    <row r="3460" spans="2:2">
      <c r="B3460" s="17"/>
    </row>
    <row r="3461" spans="2:2">
      <c r="B3461" s="17"/>
    </row>
    <row r="3462" spans="2:2">
      <c r="B3462" s="17"/>
    </row>
    <row r="3463" spans="2:2">
      <c r="B3463" s="17"/>
    </row>
    <row r="3464" spans="2:2">
      <c r="B3464" s="17"/>
    </row>
    <row r="3465" spans="2:2">
      <c r="B3465" s="17"/>
    </row>
    <row r="3466" spans="2:2">
      <c r="B3466" s="17"/>
    </row>
    <row r="3467" spans="2:2">
      <c r="B3467" s="17"/>
    </row>
    <row r="3468" spans="2:2">
      <c r="B3468" s="17"/>
    </row>
    <row r="3469" spans="2:2">
      <c r="B3469" s="17"/>
    </row>
    <row r="3470" spans="2:2">
      <c r="B3470" s="17"/>
    </row>
    <row r="3471" spans="2:2">
      <c r="B3471" s="17"/>
    </row>
    <row r="3472" spans="2:2">
      <c r="B3472" s="17"/>
    </row>
    <row r="3473" spans="2:2">
      <c r="B3473" s="17"/>
    </row>
    <row r="3474" spans="2:2">
      <c r="B3474" s="17"/>
    </row>
    <row r="3475" spans="2:2">
      <c r="B3475" s="17"/>
    </row>
    <row r="3476" spans="2:2">
      <c r="B3476" s="17"/>
    </row>
    <row r="3477" spans="2:2">
      <c r="B3477" s="17"/>
    </row>
    <row r="3478" spans="2:2">
      <c r="B3478" s="17"/>
    </row>
    <row r="3479" spans="2:2">
      <c r="B3479" s="17"/>
    </row>
    <row r="3480" spans="2:2">
      <c r="B3480" s="17"/>
    </row>
    <row r="3481" spans="2:2">
      <c r="B3481" s="17"/>
    </row>
    <row r="3482" spans="2:2">
      <c r="B3482" s="17"/>
    </row>
    <row r="3483" spans="2:2">
      <c r="B3483" s="17"/>
    </row>
    <row r="3484" spans="2:2">
      <c r="B3484" s="17"/>
    </row>
    <row r="3485" spans="2:2">
      <c r="B3485" s="17"/>
    </row>
    <row r="3486" spans="2:2">
      <c r="B3486" s="17"/>
    </row>
    <row r="3487" spans="2:2">
      <c r="B3487" s="17"/>
    </row>
    <row r="3488" spans="2:2">
      <c r="B3488" s="17"/>
    </row>
    <row r="3489" spans="2:2">
      <c r="B3489" s="17"/>
    </row>
    <row r="3490" spans="2:2">
      <c r="B3490" s="17"/>
    </row>
    <row r="3491" spans="2:2">
      <c r="B3491" s="17"/>
    </row>
    <row r="3492" spans="2:2">
      <c r="B3492" s="17"/>
    </row>
    <row r="3493" spans="2:2">
      <c r="B3493" s="17"/>
    </row>
    <row r="3494" spans="2:2">
      <c r="B3494" s="17"/>
    </row>
    <row r="3495" spans="2:2">
      <c r="B3495" s="17"/>
    </row>
    <row r="3496" spans="2:2">
      <c r="B3496" s="17"/>
    </row>
    <row r="3497" spans="2:2">
      <c r="B3497" s="17"/>
    </row>
    <row r="3498" spans="2:2">
      <c r="B3498" s="17"/>
    </row>
    <row r="3499" spans="2:2">
      <c r="B3499" s="17"/>
    </row>
    <row r="3500" spans="2:2">
      <c r="B3500" s="17"/>
    </row>
    <row r="3501" spans="2:2">
      <c r="B3501" s="17"/>
    </row>
    <row r="3502" spans="2:2">
      <c r="B3502" s="17"/>
    </row>
    <row r="3503" spans="2:2">
      <c r="B3503" s="17"/>
    </row>
    <row r="3504" spans="2:2">
      <c r="B3504" s="17"/>
    </row>
    <row r="3505" spans="2:2">
      <c r="B3505" s="17"/>
    </row>
    <row r="3506" spans="2:2">
      <c r="B3506" s="17"/>
    </row>
    <row r="3507" spans="2:2">
      <c r="B3507" s="17"/>
    </row>
    <row r="3508" spans="2:2">
      <c r="B3508" s="17"/>
    </row>
    <row r="3509" spans="2:2">
      <c r="B3509" s="17"/>
    </row>
    <row r="3510" spans="2:2">
      <c r="B3510" s="17"/>
    </row>
    <row r="3511" spans="2:2">
      <c r="B3511" s="17"/>
    </row>
    <row r="3512" spans="2:2">
      <c r="B3512" s="17"/>
    </row>
    <row r="3513" spans="2:2">
      <c r="B3513" s="17"/>
    </row>
    <row r="3514" spans="2:2">
      <c r="B3514" s="17"/>
    </row>
    <row r="3515" spans="2:2">
      <c r="B3515" s="17"/>
    </row>
    <row r="3516" spans="2:2">
      <c r="B3516" s="17"/>
    </row>
    <row r="3517" spans="2:2">
      <c r="B3517" s="17"/>
    </row>
    <row r="3518" spans="2:2">
      <c r="B3518" s="17"/>
    </row>
    <row r="3519" spans="2:2">
      <c r="B3519" s="17"/>
    </row>
    <row r="3520" spans="2:2">
      <c r="B3520" s="17"/>
    </row>
    <row r="3521" spans="2:2">
      <c r="B3521" s="17"/>
    </row>
    <row r="3522" spans="2:2">
      <c r="B3522" s="17"/>
    </row>
    <row r="3523" spans="2:2">
      <c r="B3523" s="17"/>
    </row>
    <row r="3524" spans="2:2">
      <c r="B3524" s="17"/>
    </row>
    <row r="3525" spans="2:2">
      <c r="B3525" s="17"/>
    </row>
    <row r="3526" spans="2:2">
      <c r="B3526" s="17"/>
    </row>
    <row r="3527" spans="2:2">
      <c r="B3527" s="17"/>
    </row>
    <row r="3528" spans="2:2">
      <c r="B3528" s="17"/>
    </row>
    <row r="3529" spans="2:2">
      <c r="B3529" s="17"/>
    </row>
    <row r="3530" spans="2:2">
      <c r="B3530" s="17"/>
    </row>
    <row r="3531" spans="2:2">
      <c r="B3531" s="17"/>
    </row>
    <row r="3532" spans="2:2">
      <c r="B3532" s="17"/>
    </row>
    <row r="3533" spans="2:2">
      <c r="B3533" s="17"/>
    </row>
    <row r="3534" spans="2:2">
      <c r="B3534" s="17"/>
    </row>
    <row r="3535" spans="2:2">
      <c r="B3535" s="17"/>
    </row>
    <row r="3536" spans="2:2">
      <c r="B3536" s="17"/>
    </row>
    <row r="3537" spans="2:2">
      <c r="B3537" s="17"/>
    </row>
    <row r="3538" spans="2:2">
      <c r="B3538" s="17"/>
    </row>
    <row r="3539" spans="2:2">
      <c r="B3539" s="17"/>
    </row>
    <row r="3540" spans="2:2">
      <c r="B3540" s="17"/>
    </row>
    <row r="3541" spans="2:2">
      <c r="B3541" s="17"/>
    </row>
    <row r="3542" spans="2:2">
      <c r="B3542" s="17"/>
    </row>
    <row r="3543" spans="2:2">
      <c r="B3543" s="17"/>
    </row>
    <row r="3544" spans="2:2">
      <c r="B3544" s="17"/>
    </row>
    <row r="3545" spans="2:2">
      <c r="B3545" s="17"/>
    </row>
    <row r="3546" spans="2:2">
      <c r="B3546" s="17"/>
    </row>
    <row r="3547" spans="2:2">
      <c r="B3547" s="17"/>
    </row>
    <row r="3548" spans="2:2">
      <c r="B3548" s="17"/>
    </row>
    <row r="3549" spans="2:2">
      <c r="B3549" s="17"/>
    </row>
    <row r="3550" spans="2:2">
      <c r="B3550" s="17"/>
    </row>
    <row r="3551" spans="2:2">
      <c r="B3551" s="17"/>
    </row>
    <row r="3552" spans="2:2">
      <c r="B3552" s="17"/>
    </row>
    <row r="3553" spans="2:2">
      <c r="B3553" s="17"/>
    </row>
    <row r="3554" spans="2:2">
      <c r="B3554" s="17"/>
    </row>
    <row r="3555" spans="2:2">
      <c r="B3555" s="17"/>
    </row>
    <row r="3556" spans="2:2">
      <c r="B3556" s="17"/>
    </row>
    <row r="3557" spans="2:2">
      <c r="B3557" s="17"/>
    </row>
    <row r="3558" spans="2:2">
      <c r="B3558" s="17"/>
    </row>
    <row r="3559" spans="2:2">
      <c r="B3559" s="17"/>
    </row>
    <row r="3560" spans="2:2">
      <c r="B3560" s="17"/>
    </row>
    <row r="3561" spans="2:2">
      <c r="B3561" s="17"/>
    </row>
    <row r="3562" spans="2:2">
      <c r="B3562" s="17"/>
    </row>
    <row r="3563" spans="2:2">
      <c r="B3563" s="17"/>
    </row>
    <row r="3564" spans="2:2">
      <c r="B3564" s="17"/>
    </row>
    <row r="3565" spans="2:2">
      <c r="B3565" s="17"/>
    </row>
    <row r="3566" spans="2:2">
      <c r="B3566" s="17"/>
    </row>
    <row r="3567" spans="2:2">
      <c r="B3567" s="17"/>
    </row>
    <row r="3568" spans="2:2">
      <c r="B3568" s="17"/>
    </row>
    <row r="3569" spans="2:2">
      <c r="B3569" s="17"/>
    </row>
    <row r="3570" spans="2:2">
      <c r="B3570" s="17"/>
    </row>
    <row r="3571" spans="2:2">
      <c r="B3571" s="17"/>
    </row>
    <row r="3572" spans="2:2">
      <c r="B3572" s="17"/>
    </row>
    <row r="3573" spans="2:2">
      <c r="B3573" s="17"/>
    </row>
    <row r="3574" spans="2:2">
      <c r="B3574" s="17"/>
    </row>
    <row r="3575" spans="2:2">
      <c r="B3575" s="17"/>
    </row>
    <row r="3576" spans="2:2">
      <c r="B3576" s="17"/>
    </row>
    <row r="3577" spans="2:2">
      <c r="B3577" s="17"/>
    </row>
    <row r="3578" spans="2:2">
      <c r="B3578" s="17"/>
    </row>
    <row r="3579" spans="2:2">
      <c r="B3579" s="17"/>
    </row>
    <row r="3580" spans="2:2">
      <c r="B3580" s="17"/>
    </row>
    <row r="3581" spans="2:2">
      <c r="B3581" s="17"/>
    </row>
    <row r="3582" spans="2:2">
      <c r="B3582" s="17"/>
    </row>
    <row r="3583" spans="2:2">
      <c r="B3583" s="17"/>
    </row>
    <row r="3584" spans="2:2">
      <c r="B3584" s="17"/>
    </row>
    <row r="3585" spans="2:2">
      <c r="B3585" s="17"/>
    </row>
    <row r="3586" spans="2:2">
      <c r="B3586" s="17"/>
    </row>
    <row r="3587" spans="2:2">
      <c r="B3587" s="17"/>
    </row>
    <row r="3588" spans="2:2">
      <c r="B3588" s="17"/>
    </row>
    <row r="3589" spans="2:2">
      <c r="B3589" s="17"/>
    </row>
    <row r="3590" spans="2:2">
      <c r="B3590" s="17"/>
    </row>
    <row r="3591" spans="2:2">
      <c r="B3591" s="17"/>
    </row>
    <row r="3592" spans="2:2">
      <c r="B3592" s="17"/>
    </row>
    <row r="3593" spans="2:2">
      <c r="B3593" s="17"/>
    </row>
    <row r="3594" spans="2:2">
      <c r="B3594" s="17"/>
    </row>
    <row r="3595" spans="2:2">
      <c r="B3595" s="17"/>
    </row>
    <row r="3596" spans="2:2">
      <c r="B3596" s="17"/>
    </row>
    <row r="3597" spans="2:2">
      <c r="B3597" s="17"/>
    </row>
    <row r="3598" spans="2:2">
      <c r="B3598" s="17"/>
    </row>
    <row r="3599" spans="2:2">
      <c r="B3599" s="17"/>
    </row>
    <row r="3600" spans="2:2">
      <c r="B3600" s="17"/>
    </row>
    <row r="3601" spans="2:2">
      <c r="B3601" s="17"/>
    </row>
    <row r="3602" spans="2:2">
      <c r="B3602" s="17"/>
    </row>
    <row r="3603" spans="2:2">
      <c r="B3603" s="17"/>
    </row>
    <row r="3604" spans="2:2">
      <c r="B3604" s="17"/>
    </row>
    <row r="3605" spans="2:2">
      <c r="B3605" s="17"/>
    </row>
    <row r="3606" spans="2:2">
      <c r="B3606" s="17"/>
    </row>
    <row r="3607" spans="2:2">
      <c r="B3607" s="17"/>
    </row>
    <row r="3608" spans="2:2">
      <c r="B3608" s="17"/>
    </row>
    <row r="3609" spans="2:2">
      <c r="B3609" s="17"/>
    </row>
    <row r="3610" spans="2:2">
      <c r="B3610" s="17"/>
    </row>
    <row r="3611" spans="2:2">
      <c r="B3611" s="17"/>
    </row>
    <row r="3612" spans="2:2">
      <c r="B3612" s="17"/>
    </row>
    <row r="3613" spans="2:2">
      <c r="B3613" s="17"/>
    </row>
    <row r="3614" spans="2:2">
      <c r="B3614" s="17"/>
    </row>
    <row r="3615" spans="2:2">
      <c r="B3615" s="17"/>
    </row>
    <row r="3616" spans="2:2">
      <c r="B3616" s="17"/>
    </row>
    <row r="3617" spans="2:2">
      <c r="B3617" s="17"/>
    </row>
    <row r="3618" spans="2:2">
      <c r="B3618" s="17"/>
    </row>
    <row r="3619" spans="2:2">
      <c r="B3619" s="17"/>
    </row>
    <row r="3620" spans="2:2">
      <c r="B3620" s="17"/>
    </row>
    <row r="3621" spans="2:2">
      <c r="B3621" s="17"/>
    </row>
    <row r="3622" spans="2:2">
      <c r="B3622" s="17"/>
    </row>
    <row r="3623" spans="2:2">
      <c r="B3623" s="17"/>
    </row>
    <row r="3624" spans="2:2">
      <c r="B3624" s="17"/>
    </row>
    <row r="3625" spans="2:2">
      <c r="B3625" s="17"/>
    </row>
    <row r="3626" spans="2:2">
      <c r="B3626" s="17"/>
    </row>
    <row r="3627" spans="2:2">
      <c r="B3627" s="17"/>
    </row>
    <row r="3628" spans="2:2">
      <c r="B3628" s="17"/>
    </row>
    <row r="3629" spans="2:2">
      <c r="B3629" s="17"/>
    </row>
    <row r="3630" spans="2:2">
      <c r="B3630" s="17"/>
    </row>
    <row r="3631" spans="2:2">
      <c r="B3631" s="17"/>
    </row>
    <row r="3632" spans="2:2">
      <c r="B3632" s="17"/>
    </row>
    <row r="3633" spans="2:2">
      <c r="B3633" s="17"/>
    </row>
    <row r="3634" spans="2:2">
      <c r="B3634" s="17"/>
    </row>
    <row r="3635" spans="2:2">
      <c r="B3635" s="20"/>
    </row>
    <row r="3636" spans="2:2">
      <c r="B3636" s="20"/>
    </row>
    <row r="3637" spans="2:2">
      <c r="B3637" s="20"/>
    </row>
    <row r="3638" spans="2:2">
      <c r="B3638" s="20"/>
    </row>
    <row r="3639" spans="2:2">
      <c r="B3639" s="20"/>
    </row>
    <row r="3640" spans="2:2">
      <c r="B3640" s="20"/>
    </row>
    <row r="3641" spans="2:2">
      <c r="B3641" s="20"/>
    </row>
    <row r="3642" spans="2:2">
      <c r="B3642" s="20"/>
    </row>
    <row r="3643" spans="2:2">
      <c r="B3643" s="20"/>
    </row>
    <row r="3644" spans="2:2">
      <c r="B3644" s="20"/>
    </row>
    <row r="3645" spans="2:2">
      <c r="B3645" s="20"/>
    </row>
    <row r="3646" spans="2:2">
      <c r="B3646" s="20"/>
    </row>
    <row r="3647" spans="2:2">
      <c r="B3647" s="20"/>
    </row>
    <row r="3648" spans="2:2">
      <c r="B3648" s="20"/>
    </row>
    <row r="3649" spans="2:2">
      <c r="B3649" s="20"/>
    </row>
    <row r="3650" spans="2:2">
      <c r="B3650" s="20"/>
    </row>
    <row r="3651" spans="2:2">
      <c r="B3651" s="20"/>
    </row>
    <row r="3652" spans="2:2">
      <c r="B3652" s="20"/>
    </row>
    <row r="3653" spans="2:2">
      <c r="B3653" s="20"/>
    </row>
    <row r="3654" spans="2:2">
      <c r="B3654" s="20"/>
    </row>
    <row r="3655" spans="2:2">
      <c r="B3655" s="20"/>
    </row>
    <row r="3656" spans="2:2">
      <c r="B3656" s="20"/>
    </row>
    <row r="3657" spans="2:2">
      <c r="B3657" s="20"/>
    </row>
    <row r="3658" spans="2:2">
      <c r="B3658" s="20"/>
    </row>
    <row r="3659" spans="2:2">
      <c r="B3659" s="20"/>
    </row>
    <row r="3660" spans="2:2">
      <c r="B3660" s="20"/>
    </row>
    <row r="3661" spans="2:2">
      <c r="B3661" s="20"/>
    </row>
    <row r="3662" spans="2:2">
      <c r="B3662" s="20"/>
    </row>
    <row r="3663" spans="2:2">
      <c r="B3663" s="20"/>
    </row>
    <row r="3664" spans="2:2">
      <c r="B3664" s="20"/>
    </row>
    <row r="3665" spans="2:2">
      <c r="B3665" s="20"/>
    </row>
    <row r="3666" spans="2:2">
      <c r="B3666" s="20"/>
    </row>
    <row r="3667" spans="2:2">
      <c r="B3667" s="20"/>
    </row>
    <row r="3668" spans="2:2">
      <c r="B3668" s="20"/>
    </row>
    <row r="3669" spans="2:2">
      <c r="B3669" s="20"/>
    </row>
    <row r="3670" spans="2:2">
      <c r="B3670" s="20"/>
    </row>
    <row r="3671" spans="2:2">
      <c r="B3671" s="20"/>
    </row>
    <row r="3672" spans="2:2">
      <c r="B3672" s="20"/>
    </row>
    <row r="3673" spans="2:2">
      <c r="B3673" s="20"/>
    </row>
    <row r="3674" spans="2:2">
      <c r="B3674" s="20"/>
    </row>
    <row r="3675" spans="2:2">
      <c r="B3675" s="20"/>
    </row>
    <row r="3676" spans="2:2">
      <c r="B3676" s="20"/>
    </row>
    <row r="3677" spans="2:2">
      <c r="B3677" s="20"/>
    </row>
    <row r="3678" spans="2:2">
      <c r="B3678" s="20"/>
    </row>
    <row r="3679" spans="2:2">
      <c r="B3679" s="20"/>
    </row>
    <row r="3680" spans="2:2">
      <c r="B3680" s="20"/>
    </row>
    <row r="3681" spans="2:2">
      <c r="B3681" s="20"/>
    </row>
    <row r="3682" spans="2:2">
      <c r="B3682" s="20"/>
    </row>
    <row r="3683" spans="2:2">
      <c r="B3683" s="20"/>
    </row>
    <row r="3684" spans="2:2">
      <c r="B3684" s="20"/>
    </row>
    <row r="3685" spans="2:2">
      <c r="B3685" s="20"/>
    </row>
    <row r="3686" spans="2:2">
      <c r="B3686" s="20"/>
    </row>
    <row r="3687" spans="2:2">
      <c r="B3687" s="20"/>
    </row>
    <row r="3688" spans="2:2">
      <c r="B3688" s="20"/>
    </row>
    <row r="3689" spans="2:2">
      <c r="B3689" s="20"/>
    </row>
    <row r="3690" spans="2:2">
      <c r="B3690" s="20"/>
    </row>
    <row r="3691" spans="2:2">
      <c r="B3691" s="20"/>
    </row>
    <row r="3692" spans="2:2">
      <c r="B3692" s="20"/>
    </row>
    <row r="3693" spans="2:2">
      <c r="B3693" s="20"/>
    </row>
    <row r="3694" spans="2:2">
      <c r="B3694" s="20"/>
    </row>
    <row r="3695" spans="2:2">
      <c r="B3695" s="20"/>
    </row>
    <row r="3696" spans="2:2">
      <c r="B3696" s="20"/>
    </row>
    <row r="3697" spans="2:2">
      <c r="B3697" s="20"/>
    </row>
    <row r="3698" spans="2:2">
      <c r="B3698" s="20"/>
    </row>
    <row r="3699" spans="2:2">
      <c r="B3699" s="20"/>
    </row>
    <row r="3700" spans="2:2">
      <c r="B3700" s="20"/>
    </row>
    <row r="3701" spans="2:2">
      <c r="B3701" s="20"/>
    </row>
    <row r="3702" spans="2:2">
      <c r="B3702" s="20"/>
    </row>
    <row r="3703" spans="2:2">
      <c r="B3703" s="20"/>
    </row>
    <row r="3704" spans="2:2">
      <c r="B3704" s="20"/>
    </row>
    <row r="3705" spans="2:2">
      <c r="B3705" s="20"/>
    </row>
    <row r="3706" spans="2:2">
      <c r="B3706" s="20"/>
    </row>
    <row r="3707" spans="2:2">
      <c r="B3707" s="20"/>
    </row>
    <row r="3708" spans="2:2">
      <c r="B3708" s="20"/>
    </row>
    <row r="3709" spans="2:2">
      <c r="B3709" s="20"/>
    </row>
    <row r="3710" spans="2:2">
      <c r="B3710" s="20"/>
    </row>
    <row r="3711" spans="2:2">
      <c r="B3711" s="20"/>
    </row>
    <row r="3712" spans="2:2">
      <c r="B3712" s="20"/>
    </row>
    <row r="3713" spans="2:2">
      <c r="B3713" s="20"/>
    </row>
    <row r="3714" spans="2:2">
      <c r="B3714" s="20"/>
    </row>
    <row r="3715" spans="2:2">
      <c r="B3715" s="20"/>
    </row>
    <row r="3716" spans="2:2">
      <c r="B3716" s="20"/>
    </row>
    <row r="3717" spans="2:2">
      <c r="B3717" s="20"/>
    </row>
    <row r="3718" spans="2:2">
      <c r="B3718" s="20"/>
    </row>
    <row r="3719" spans="2:2">
      <c r="B3719" s="20"/>
    </row>
    <row r="3720" spans="2:2">
      <c r="B3720" s="20"/>
    </row>
    <row r="3721" spans="2:2">
      <c r="B3721" s="20"/>
    </row>
    <row r="3722" spans="2:2">
      <c r="B3722" s="20"/>
    </row>
    <row r="3723" spans="2:2">
      <c r="B3723" s="20"/>
    </row>
    <row r="3724" spans="2:2">
      <c r="B3724" s="20"/>
    </row>
    <row r="3725" spans="2:2">
      <c r="B3725" s="20"/>
    </row>
    <row r="3726" spans="2:2">
      <c r="B3726" s="20"/>
    </row>
    <row r="3727" spans="2:2">
      <c r="B3727" s="20"/>
    </row>
    <row r="3728" spans="2:2">
      <c r="B3728" s="20"/>
    </row>
    <row r="3729" spans="2:2">
      <c r="B3729" s="20"/>
    </row>
    <row r="3730" spans="2:2">
      <c r="B3730" s="20"/>
    </row>
    <row r="3731" spans="2:2">
      <c r="B3731" s="20"/>
    </row>
    <row r="3732" spans="2:2">
      <c r="B3732" s="20"/>
    </row>
    <row r="3733" spans="2:2">
      <c r="B3733" s="20"/>
    </row>
    <row r="3734" spans="2:2">
      <c r="B3734" s="20"/>
    </row>
    <row r="3735" spans="2:2">
      <c r="B3735" s="20"/>
    </row>
    <row r="3736" spans="2:2">
      <c r="B3736" s="20"/>
    </row>
    <row r="3737" spans="2:2">
      <c r="B3737" s="20"/>
    </row>
    <row r="3738" spans="2:2">
      <c r="B3738" s="20"/>
    </row>
    <row r="3739" spans="2:2">
      <c r="B3739" s="20"/>
    </row>
    <row r="3740" spans="2:2">
      <c r="B3740" s="20"/>
    </row>
    <row r="3741" spans="2:2">
      <c r="B3741" s="20"/>
    </row>
    <row r="3742" spans="2:2">
      <c r="B3742" s="20"/>
    </row>
    <row r="3743" spans="2:2">
      <c r="B3743" s="20"/>
    </row>
    <row r="3744" spans="2:2">
      <c r="B3744" s="20"/>
    </row>
    <row r="3745" spans="2:2">
      <c r="B3745" s="20"/>
    </row>
    <row r="3746" spans="2:2">
      <c r="B3746" s="20"/>
    </row>
    <row r="3747" spans="2:2">
      <c r="B3747" s="20"/>
    </row>
    <row r="3748" spans="2:2">
      <c r="B3748" s="20"/>
    </row>
    <row r="3749" spans="2:2">
      <c r="B3749" s="20"/>
    </row>
    <row r="3750" spans="2:2">
      <c r="B3750" s="20"/>
    </row>
    <row r="3751" spans="2:2">
      <c r="B3751" s="20"/>
    </row>
    <row r="3752" spans="2:2">
      <c r="B3752" s="20"/>
    </row>
    <row r="3753" spans="2:2">
      <c r="B3753" s="20"/>
    </row>
    <row r="3754" spans="2:2">
      <c r="B3754" s="20"/>
    </row>
    <row r="3755" spans="2:2">
      <c r="B3755" s="20"/>
    </row>
    <row r="3756" spans="2:2">
      <c r="B3756" s="20"/>
    </row>
    <row r="3757" spans="2:2">
      <c r="B3757" s="20"/>
    </row>
    <row r="3758" spans="2:2">
      <c r="B3758" s="20"/>
    </row>
    <row r="3759" spans="2:2">
      <c r="B3759" s="20"/>
    </row>
    <row r="3760" spans="2:2">
      <c r="B3760" s="20"/>
    </row>
    <row r="3761" spans="2:2">
      <c r="B3761" s="20"/>
    </row>
    <row r="3762" spans="2:2">
      <c r="B3762" s="20"/>
    </row>
    <row r="3763" spans="2:2">
      <c r="B3763" s="20"/>
    </row>
    <row r="3764" spans="2:2">
      <c r="B3764" s="20"/>
    </row>
    <row r="3765" spans="2:2">
      <c r="B3765" s="20"/>
    </row>
    <row r="3766" spans="2:2">
      <c r="B3766" s="20"/>
    </row>
    <row r="3767" spans="2:2">
      <c r="B3767" s="20"/>
    </row>
    <row r="3768" spans="2:2">
      <c r="B3768" s="20"/>
    </row>
    <row r="3769" spans="2:2">
      <c r="B3769" s="20"/>
    </row>
    <row r="3770" spans="2:2">
      <c r="B3770" s="20"/>
    </row>
    <row r="3771" spans="2:2">
      <c r="B3771" s="20"/>
    </row>
    <row r="3772" spans="2:2">
      <c r="B3772" s="20"/>
    </row>
    <row r="3773" spans="2:2">
      <c r="B3773" s="20"/>
    </row>
    <row r="3774" spans="2:2">
      <c r="B3774" s="20"/>
    </row>
    <row r="3775" spans="2:2">
      <c r="B3775" s="20"/>
    </row>
    <row r="3776" spans="2:2">
      <c r="B3776" s="20"/>
    </row>
    <row r="3777" spans="2:2">
      <c r="B3777" s="20"/>
    </row>
    <row r="3778" spans="2:2">
      <c r="B3778" s="20"/>
    </row>
    <row r="3779" spans="2:2">
      <c r="B3779" s="20"/>
    </row>
    <row r="3780" spans="2:2">
      <c r="B3780" s="20"/>
    </row>
    <row r="3781" spans="2:2">
      <c r="B3781" s="20"/>
    </row>
    <row r="3782" spans="2:2">
      <c r="B3782" s="20"/>
    </row>
    <row r="3783" spans="2:2">
      <c r="B3783" s="20"/>
    </row>
    <row r="3784" spans="2:2">
      <c r="B3784" s="20"/>
    </row>
    <row r="3785" spans="2:2">
      <c r="B3785" s="20"/>
    </row>
    <row r="3786" spans="2:2">
      <c r="B3786" s="20"/>
    </row>
    <row r="3787" spans="2:2">
      <c r="B3787" s="20"/>
    </row>
    <row r="3788" spans="2:2">
      <c r="B3788" s="20"/>
    </row>
    <row r="3789" spans="2:2">
      <c r="B3789" s="20"/>
    </row>
    <row r="3790" spans="2:2">
      <c r="B3790" s="20"/>
    </row>
    <row r="3791" spans="2:2">
      <c r="B3791" s="20"/>
    </row>
    <row r="3792" spans="2:2">
      <c r="B3792" s="20"/>
    </row>
    <row r="3793" spans="2:2">
      <c r="B3793" s="20"/>
    </row>
    <row r="3794" spans="2:2">
      <c r="B3794" s="20"/>
    </row>
    <row r="3795" spans="2:2">
      <c r="B3795" s="20"/>
    </row>
    <row r="3796" spans="2:2">
      <c r="B3796" s="20"/>
    </row>
    <row r="3797" spans="2:2">
      <c r="B3797" s="20"/>
    </row>
    <row r="3798" spans="2:2">
      <c r="B3798" s="20"/>
    </row>
    <row r="3799" spans="2:2">
      <c r="B3799" s="20"/>
    </row>
    <row r="3800" spans="2:2">
      <c r="B3800" s="20"/>
    </row>
    <row r="3801" spans="2:2">
      <c r="B3801" s="20"/>
    </row>
    <row r="3802" spans="2:2">
      <c r="B3802" s="20"/>
    </row>
    <row r="3803" spans="2:2">
      <c r="B3803" s="20"/>
    </row>
    <row r="3804" spans="2:2">
      <c r="B3804" s="20"/>
    </row>
    <row r="3805" spans="2:2">
      <c r="B3805" s="20"/>
    </row>
    <row r="3806" spans="2:2">
      <c r="B3806" s="20"/>
    </row>
    <row r="3807" spans="2:2">
      <c r="B3807" s="20"/>
    </row>
    <row r="3808" spans="2:2">
      <c r="B3808" s="20"/>
    </row>
    <row r="3809" spans="2:2">
      <c r="B3809" s="20"/>
    </row>
    <row r="3810" spans="2:2">
      <c r="B3810" s="20"/>
    </row>
    <row r="3811" spans="2:2">
      <c r="B3811" s="20"/>
    </row>
    <row r="3812" spans="2:2">
      <c r="B3812" s="20"/>
    </row>
    <row r="3813" spans="2:2">
      <c r="B3813" s="20"/>
    </row>
    <row r="3814" spans="2:2">
      <c r="B3814" s="20"/>
    </row>
    <row r="3815" spans="2:2">
      <c r="B3815" s="20"/>
    </row>
    <row r="3816" spans="2:2">
      <c r="B3816" s="20"/>
    </row>
    <row r="3817" spans="2:2">
      <c r="B3817" s="20"/>
    </row>
    <row r="3818" spans="2:2">
      <c r="B3818" s="20"/>
    </row>
    <row r="3819" spans="2:2">
      <c r="B3819" s="20"/>
    </row>
    <row r="3820" spans="2:2">
      <c r="B3820" s="20"/>
    </row>
    <row r="3821" spans="2:2">
      <c r="B3821" s="20"/>
    </row>
    <row r="3822" spans="2:2">
      <c r="B3822" s="20"/>
    </row>
    <row r="3823" spans="2:2">
      <c r="B3823" s="20"/>
    </row>
    <row r="3824" spans="2:2">
      <c r="B3824" s="20"/>
    </row>
    <row r="3825" spans="2:2">
      <c r="B3825" s="20"/>
    </row>
    <row r="3826" spans="2:2">
      <c r="B3826" s="20"/>
    </row>
    <row r="3827" spans="2:2">
      <c r="B3827" s="20"/>
    </row>
    <row r="3828" spans="2:2">
      <c r="B3828" s="20"/>
    </row>
    <row r="3829" spans="2:2">
      <c r="B3829" s="20"/>
    </row>
    <row r="3830" spans="2:2">
      <c r="B3830" s="20"/>
    </row>
    <row r="3831" spans="2:2">
      <c r="B3831" s="20"/>
    </row>
    <row r="3832" spans="2:2">
      <c r="B3832" s="20"/>
    </row>
    <row r="3833" spans="2:2">
      <c r="B3833" s="20"/>
    </row>
    <row r="3834" spans="2:2">
      <c r="B3834" s="20"/>
    </row>
    <row r="3835" spans="2:2">
      <c r="B3835" s="20"/>
    </row>
    <row r="3836" spans="2:2">
      <c r="B3836" s="20"/>
    </row>
    <row r="3837" spans="2:2">
      <c r="B3837" s="20"/>
    </row>
    <row r="3838" spans="2:2">
      <c r="B3838" s="20"/>
    </row>
    <row r="3839" spans="2:2">
      <c r="B3839" s="20"/>
    </row>
    <row r="3840" spans="2:2">
      <c r="B3840" s="20"/>
    </row>
    <row r="3841" spans="2:2">
      <c r="B3841" s="20"/>
    </row>
    <row r="3842" spans="2:2">
      <c r="B3842" s="20"/>
    </row>
    <row r="3843" spans="2:2">
      <c r="B3843" s="20"/>
    </row>
    <row r="3844" spans="2:2">
      <c r="B3844" s="20"/>
    </row>
    <row r="3845" spans="2:2">
      <c r="B3845" s="20"/>
    </row>
    <row r="3846" spans="2:2">
      <c r="B3846" s="20"/>
    </row>
    <row r="3847" spans="2:2">
      <c r="B3847" s="20"/>
    </row>
    <row r="3848" spans="2:2">
      <c r="B3848" s="20"/>
    </row>
    <row r="3849" spans="2:2">
      <c r="B3849" s="20"/>
    </row>
    <row r="3850" spans="2:2">
      <c r="B3850" s="20"/>
    </row>
    <row r="3851" spans="2:2">
      <c r="B3851" s="20"/>
    </row>
    <row r="3852" spans="2:2">
      <c r="B3852" s="20"/>
    </row>
    <row r="3853" spans="2:2">
      <c r="B3853" s="20"/>
    </row>
    <row r="3854" spans="2:2">
      <c r="B3854" s="20"/>
    </row>
    <row r="3855" spans="2:2">
      <c r="B3855" s="20"/>
    </row>
    <row r="3856" spans="2:2">
      <c r="B3856" s="20"/>
    </row>
    <row r="3857" spans="2:2">
      <c r="B3857" s="20"/>
    </row>
    <row r="3858" spans="2:2">
      <c r="B3858" s="20"/>
    </row>
    <row r="3859" spans="2:2">
      <c r="B3859" s="20"/>
    </row>
    <row r="3860" spans="2:2">
      <c r="B3860" s="20"/>
    </row>
    <row r="3861" spans="2:2">
      <c r="B3861" s="20"/>
    </row>
    <row r="3862" spans="2:2">
      <c r="B3862" s="20"/>
    </row>
    <row r="3863" spans="2:2">
      <c r="B3863" s="20"/>
    </row>
    <row r="3864" spans="2:2">
      <c r="B3864" s="20"/>
    </row>
    <row r="3865" spans="2:2">
      <c r="B3865" s="20"/>
    </row>
    <row r="3866" spans="2:2">
      <c r="B3866" s="20"/>
    </row>
    <row r="3867" spans="2:2">
      <c r="B3867" s="20"/>
    </row>
    <row r="3868" spans="2:2">
      <c r="B3868" s="20"/>
    </row>
    <row r="3869" spans="2:2">
      <c r="B3869" s="20"/>
    </row>
    <row r="3870" spans="2:2">
      <c r="B3870" s="20"/>
    </row>
    <row r="3871" spans="2:2">
      <c r="B3871" s="20"/>
    </row>
    <row r="3872" spans="2:2">
      <c r="B3872" s="20"/>
    </row>
    <row r="3873" spans="2:2">
      <c r="B3873" s="20"/>
    </row>
    <row r="3874" spans="2:2">
      <c r="B3874" s="20"/>
    </row>
    <row r="3875" spans="2:2">
      <c r="B3875" s="20"/>
    </row>
    <row r="3876" spans="2:2">
      <c r="B3876" s="20"/>
    </row>
    <row r="3877" spans="2:2">
      <c r="B3877" s="20"/>
    </row>
    <row r="3878" spans="2:2">
      <c r="B3878" s="20"/>
    </row>
    <row r="3879" spans="2:2">
      <c r="B3879" s="20"/>
    </row>
    <row r="3880" spans="2:2">
      <c r="B3880" s="20"/>
    </row>
    <row r="3881" spans="2:2">
      <c r="B3881" s="20"/>
    </row>
    <row r="3882" spans="2:2">
      <c r="B3882" s="20"/>
    </row>
    <row r="3883" spans="2:2">
      <c r="B3883" s="20"/>
    </row>
    <row r="3884" spans="2:2">
      <c r="B3884" s="20"/>
    </row>
    <row r="3885" spans="2:2">
      <c r="B3885" s="20"/>
    </row>
    <row r="3886" spans="2:2">
      <c r="B3886" s="20"/>
    </row>
    <row r="3887" spans="2:2">
      <c r="B3887" s="20"/>
    </row>
    <row r="3888" spans="2:2">
      <c r="B3888" s="20"/>
    </row>
    <row r="3889" spans="2:2">
      <c r="B3889" s="20"/>
    </row>
    <row r="3890" spans="2:2">
      <c r="B3890" s="20"/>
    </row>
    <row r="3891" spans="2:2">
      <c r="B3891" s="20"/>
    </row>
    <row r="3892" spans="2:2">
      <c r="B3892" s="20"/>
    </row>
    <row r="3893" spans="2:2">
      <c r="B3893" s="20"/>
    </row>
    <row r="3894" spans="2:2">
      <c r="B3894" s="20"/>
    </row>
    <row r="3895" spans="2:2">
      <c r="B3895" s="20"/>
    </row>
    <row r="3896" spans="2:2">
      <c r="B3896" s="20"/>
    </row>
    <row r="3897" spans="2:2">
      <c r="B3897" s="20"/>
    </row>
    <row r="3898" spans="2:2">
      <c r="B3898" s="20"/>
    </row>
    <row r="3899" spans="2:2">
      <c r="B3899" s="20"/>
    </row>
    <row r="3900" spans="2:2">
      <c r="B3900" s="20"/>
    </row>
    <row r="3901" spans="2:2">
      <c r="B3901" s="20"/>
    </row>
    <row r="3902" spans="2:2">
      <c r="B3902" s="20"/>
    </row>
    <row r="3903" spans="2:2">
      <c r="B3903" s="20"/>
    </row>
    <row r="3904" spans="2:2">
      <c r="B3904" s="20"/>
    </row>
    <row r="3905" spans="2:2">
      <c r="B3905" s="20"/>
    </row>
    <row r="3906" spans="2:2">
      <c r="B3906" s="20"/>
    </row>
    <row r="3907" spans="2:2">
      <c r="B3907" s="20"/>
    </row>
    <row r="3908" spans="2:2">
      <c r="B3908" s="20"/>
    </row>
    <row r="3909" spans="2:2">
      <c r="B3909" s="20"/>
    </row>
    <row r="3910" spans="2:2">
      <c r="B3910" s="20"/>
    </row>
    <row r="3911" spans="2:2">
      <c r="B3911" s="20"/>
    </row>
    <row r="3912" spans="2:2">
      <c r="B3912" s="20"/>
    </row>
    <row r="3913" spans="2:2">
      <c r="B3913" s="20"/>
    </row>
    <row r="3914" spans="2:2">
      <c r="B3914" s="20"/>
    </row>
    <row r="3915" spans="2:2">
      <c r="B3915" s="20"/>
    </row>
    <row r="3916" spans="2:2">
      <c r="B3916" s="20"/>
    </row>
    <row r="3917" spans="2:2">
      <c r="B3917" s="20"/>
    </row>
    <row r="3918" spans="2:2">
      <c r="B3918" s="20"/>
    </row>
    <row r="3919" spans="2:2">
      <c r="B3919" s="20"/>
    </row>
    <row r="3920" spans="2:2">
      <c r="B3920" s="20"/>
    </row>
    <row r="3921" spans="2:2">
      <c r="B3921" s="20"/>
    </row>
    <row r="3922" spans="2:2">
      <c r="B3922" s="20"/>
    </row>
    <row r="3923" spans="2:2">
      <c r="B3923" s="20"/>
    </row>
    <row r="3924" spans="2:2">
      <c r="B3924" s="20"/>
    </row>
    <row r="3925" spans="2:2">
      <c r="B3925" s="20"/>
    </row>
    <row r="3926" spans="2:2">
      <c r="B3926" s="20"/>
    </row>
    <row r="3927" spans="2:2">
      <c r="B3927" s="20"/>
    </row>
    <row r="3928" spans="2:2">
      <c r="B3928" s="20"/>
    </row>
    <row r="3929" spans="2:2">
      <c r="B3929" s="20"/>
    </row>
    <row r="3930" spans="2:2">
      <c r="B3930" s="20"/>
    </row>
    <row r="3931" spans="2:2">
      <c r="B3931" s="20"/>
    </row>
    <row r="3932" spans="2:2">
      <c r="B3932" s="20"/>
    </row>
    <row r="3933" spans="2:2">
      <c r="B3933" s="20"/>
    </row>
    <row r="3934" spans="2:2">
      <c r="B3934" s="20"/>
    </row>
    <row r="3935" spans="2:2">
      <c r="B3935" s="20"/>
    </row>
    <row r="3936" spans="2:2">
      <c r="B3936" s="20"/>
    </row>
    <row r="3937" spans="2:2">
      <c r="B3937" s="20"/>
    </row>
    <row r="3938" spans="2:2">
      <c r="B3938" s="20"/>
    </row>
    <row r="3939" spans="2:2">
      <c r="B3939" s="20"/>
    </row>
    <row r="3940" spans="2:2">
      <c r="B3940" s="20"/>
    </row>
    <row r="3941" spans="2:2">
      <c r="B3941" s="20"/>
    </row>
    <row r="3942" spans="2:2">
      <c r="B3942" s="20"/>
    </row>
    <row r="3943" spans="2:2">
      <c r="B3943" s="20"/>
    </row>
    <row r="3944" spans="2:2">
      <c r="B3944" s="20"/>
    </row>
    <row r="3945" spans="2:2">
      <c r="B3945" s="20"/>
    </row>
    <row r="3946" spans="2:2">
      <c r="B3946" s="20"/>
    </row>
    <row r="3947" spans="2:2">
      <c r="B3947" s="20"/>
    </row>
    <row r="3948" spans="2:2">
      <c r="B3948" s="20"/>
    </row>
    <row r="3949" spans="2:2">
      <c r="B3949" s="20"/>
    </row>
    <row r="3950" spans="2:2">
      <c r="B3950" s="20"/>
    </row>
    <row r="3951" spans="2:2">
      <c r="B3951" s="20"/>
    </row>
    <row r="3952" spans="2:2">
      <c r="B3952" s="20"/>
    </row>
    <row r="3953" spans="2:2">
      <c r="B3953" s="20"/>
    </row>
    <row r="3954" spans="2:2">
      <c r="B3954" s="20"/>
    </row>
    <row r="3955" spans="2:2">
      <c r="B3955" s="20"/>
    </row>
    <row r="3956" spans="2:2">
      <c r="B3956" s="20"/>
    </row>
    <row r="3957" spans="2:2">
      <c r="B3957" s="20"/>
    </row>
    <row r="3958" spans="2:2">
      <c r="B3958" s="20"/>
    </row>
    <row r="3959" spans="2:2">
      <c r="B3959" s="20"/>
    </row>
    <row r="3960" spans="2:2">
      <c r="B3960" s="20"/>
    </row>
    <row r="3961" spans="2:2">
      <c r="B3961" s="20"/>
    </row>
    <row r="3962" spans="2:2">
      <c r="B3962" s="20"/>
    </row>
    <row r="3963" spans="2:2">
      <c r="B3963" s="20"/>
    </row>
    <row r="3964" spans="2:2">
      <c r="B3964" s="20"/>
    </row>
    <row r="3965" spans="2:2">
      <c r="B3965" s="20"/>
    </row>
    <row r="3966" spans="2:2">
      <c r="B3966" s="20"/>
    </row>
    <row r="3967" spans="2:2">
      <c r="B3967" s="20"/>
    </row>
    <row r="3968" spans="2:2">
      <c r="B3968" s="20"/>
    </row>
    <row r="3969" spans="2:2">
      <c r="B3969" s="20"/>
    </row>
    <row r="3970" spans="2:2">
      <c r="B3970" s="20"/>
    </row>
    <row r="3971" spans="2:2">
      <c r="B3971" s="20"/>
    </row>
    <row r="3972" spans="2:2">
      <c r="B3972" s="20"/>
    </row>
    <row r="3973" spans="2:2">
      <c r="B3973" s="20"/>
    </row>
    <row r="3974" spans="2:2">
      <c r="B3974" s="20"/>
    </row>
    <row r="3975" spans="2:2">
      <c r="B3975" s="20"/>
    </row>
    <row r="3976" spans="2:2">
      <c r="B3976" s="20"/>
    </row>
    <row r="3977" spans="2:2">
      <c r="B3977" s="20"/>
    </row>
    <row r="3978" spans="2:2">
      <c r="B3978" s="20"/>
    </row>
    <row r="3979" spans="2:2">
      <c r="B3979" s="20"/>
    </row>
    <row r="3980" spans="2:2">
      <c r="B3980" s="20"/>
    </row>
    <row r="3981" spans="2:2">
      <c r="B3981" s="20"/>
    </row>
    <row r="3982" spans="2:2">
      <c r="B3982" s="20"/>
    </row>
    <row r="3983" spans="2:2">
      <c r="B3983" s="20"/>
    </row>
    <row r="3984" spans="2:2">
      <c r="B3984" s="20"/>
    </row>
    <row r="3985" spans="2:2">
      <c r="B3985" s="20"/>
    </row>
    <row r="3986" spans="2:2">
      <c r="B3986" s="20"/>
    </row>
    <row r="3987" spans="2:2">
      <c r="B3987" s="20"/>
    </row>
    <row r="3988" spans="2:2">
      <c r="B3988" s="20"/>
    </row>
    <row r="3989" spans="2:2">
      <c r="B3989" s="20"/>
    </row>
    <row r="3990" spans="2:2">
      <c r="B3990" s="20"/>
    </row>
    <row r="3991" spans="2:2">
      <c r="B3991" s="20"/>
    </row>
    <row r="3992" spans="2:2">
      <c r="B3992" s="20"/>
    </row>
    <row r="3993" spans="2:2">
      <c r="B3993" s="20"/>
    </row>
    <row r="3994" spans="2:2">
      <c r="B3994" s="20"/>
    </row>
    <row r="3995" spans="2:2">
      <c r="B3995" s="20"/>
    </row>
    <row r="3996" spans="2:2">
      <c r="B3996" s="20"/>
    </row>
    <row r="3997" spans="2:2">
      <c r="B3997" s="20"/>
    </row>
    <row r="3998" spans="2:2">
      <c r="B3998" s="20"/>
    </row>
    <row r="3999" spans="2:2">
      <c r="B3999" s="20"/>
    </row>
    <row r="4000" spans="2:2">
      <c r="B4000" s="20"/>
    </row>
    <row r="4001" spans="2:2">
      <c r="B4001" s="17"/>
    </row>
    <row r="4002" spans="2:2">
      <c r="B4002" s="17"/>
    </row>
    <row r="4003" spans="2:2">
      <c r="B4003" s="17"/>
    </row>
    <row r="4004" spans="2:2">
      <c r="B4004" s="17"/>
    </row>
    <row r="4005" spans="2:2">
      <c r="B4005" s="17"/>
    </row>
    <row r="4006" spans="2:2">
      <c r="B4006" s="17"/>
    </row>
    <row r="4007" spans="2:2">
      <c r="B4007" s="17"/>
    </row>
    <row r="4008" spans="2:2">
      <c r="B4008" s="17"/>
    </row>
    <row r="4009" spans="2:2">
      <c r="B4009" s="17"/>
    </row>
    <row r="4010" spans="2:2">
      <c r="B4010" s="17"/>
    </row>
    <row r="4011" spans="2:2">
      <c r="B4011" s="17"/>
    </row>
    <row r="4012" spans="2:2">
      <c r="B4012" s="17"/>
    </row>
    <row r="4013" spans="2:2">
      <c r="B4013" s="17"/>
    </row>
    <row r="4014" spans="2:2">
      <c r="B4014" s="17"/>
    </row>
    <row r="4015" spans="2:2">
      <c r="B4015" s="17"/>
    </row>
    <row r="4016" spans="2:2">
      <c r="B4016" s="17"/>
    </row>
    <row r="4017" spans="2:2">
      <c r="B4017" s="17"/>
    </row>
    <row r="4018" spans="2:2">
      <c r="B4018" s="17"/>
    </row>
    <row r="4019" spans="2:2">
      <c r="B4019" s="17"/>
    </row>
    <row r="4020" spans="2:2">
      <c r="B4020" s="17"/>
    </row>
    <row r="4021" spans="2:2">
      <c r="B4021" s="17"/>
    </row>
    <row r="4022" spans="2:2">
      <c r="B4022" s="17"/>
    </row>
    <row r="4023" spans="2:2">
      <c r="B4023" s="17"/>
    </row>
    <row r="4024" spans="2:2">
      <c r="B4024" s="17"/>
    </row>
    <row r="4025" spans="2:2">
      <c r="B4025" s="17"/>
    </row>
    <row r="4026" spans="2:2">
      <c r="B4026" s="17"/>
    </row>
    <row r="4027" spans="2:2">
      <c r="B4027" s="17"/>
    </row>
    <row r="4028" spans="2:2">
      <c r="B4028" s="17"/>
    </row>
    <row r="4029" spans="2:2">
      <c r="B4029" s="17"/>
    </row>
    <row r="4030" spans="2:2">
      <c r="B4030" s="17"/>
    </row>
    <row r="4031" spans="2:2">
      <c r="B4031" s="17"/>
    </row>
    <row r="4032" spans="2:2">
      <c r="B4032" s="17"/>
    </row>
    <row r="4033" spans="2:2">
      <c r="B4033" s="17"/>
    </row>
    <row r="4034" spans="2:2">
      <c r="B4034" s="17"/>
    </row>
    <row r="4035" spans="2:2">
      <c r="B4035" s="17"/>
    </row>
    <row r="4036" spans="2:2">
      <c r="B4036" s="17"/>
    </row>
    <row r="4037" spans="2:2">
      <c r="B4037" s="17"/>
    </row>
    <row r="4038" spans="2:2">
      <c r="B4038" s="17"/>
    </row>
    <row r="4039" spans="2:2">
      <c r="B4039" s="17"/>
    </row>
    <row r="4040" spans="2:2">
      <c r="B4040" s="17"/>
    </row>
    <row r="4041" spans="2:2">
      <c r="B4041" s="17"/>
    </row>
    <row r="4042" spans="2:2">
      <c r="B4042" s="17"/>
    </row>
    <row r="4043" spans="2:2">
      <c r="B4043" s="17"/>
    </row>
    <row r="4044" spans="2:2">
      <c r="B4044" s="17"/>
    </row>
    <row r="4045" spans="2:2">
      <c r="B4045" s="17"/>
    </row>
    <row r="4046" spans="2:2">
      <c r="B4046" s="17"/>
    </row>
    <row r="4047" spans="2:2">
      <c r="B4047" s="17"/>
    </row>
    <row r="4048" spans="2:2">
      <c r="B4048" s="17"/>
    </row>
    <row r="4049" spans="2:2">
      <c r="B4049" s="17"/>
    </row>
    <row r="4050" spans="2:2">
      <c r="B4050" s="17"/>
    </row>
    <row r="4051" spans="2:2">
      <c r="B4051" s="17"/>
    </row>
    <row r="4052" spans="2:2">
      <c r="B4052" s="17"/>
    </row>
    <row r="4053" spans="2:2">
      <c r="B4053" s="17"/>
    </row>
    <row r="4054" spans="2:2">
      <c r="B4054" s="17"/>
    </row>
    <row r="4055" spans="2:2">
      <c r="B4055" s="17"/>
    </row>
    <row r="4056" spans="2:2">
      <c r="B4056" s="17"/>
    </row>
    <row r="4057" spans="2:2">
      <c r="B4057" s="17"/>
    </row>
    <row r="4058" spans="2:2">
      <c r="B4058" s="17"/>
    </row>
    <row r="4059" spans="2:2">
      <c r="B4059" s="17"/>
    </row>
    <row r="4060" spans="2:2">
      <c r="B4060" s="17"/>
    </row>
    <row r="4061" spans="2:2">
      <c r="B4061" s="17"/>
    </row>
    <row r="4062" spans="2:2">
      <c r="B4062" s="17"/>
    </row>
    <row r="4063" spans="2:2">
      <c r="B4063" s="17"/>
    </row>
    <row r="4064" spans="2:2">
      <c r="B4064" s="17"/>
    </row>
    <row r="4065" spans="2:2">
      <c r="B4065" s="17"/>
    </row>
    <row r="4066" spans="2:2">
      <c r="B4066" s="17"/>
    </row>
    <row r="4067" spans="2:2">
      <c r="B4067" s="17"/>
    </row>
    <row r="4068" spans="2:2">
      <c r="B4068" s="17"/>
    </row>
    <row r="4069" spans="2:2">
      <c r="B4069" s="17"/>
    </row>
    <row r="4070" spans="2:2">
      <c r="B4070" s="17"/>
    </row>
    <row r="4071" spans="2:2">
      <c r="B4071" s="17"/>
    </row>
    <row r="4072" spans="2:2">
      <c r="B4072" s="17"/>
    </row>
    <row r="4073" spans="2:2">
      <c r="B4073" s="17"/>
    </row>
    <row r="4074" spans="2:2">
      <c r="B4074" s="17"/>
    </row>
    <row r="4075" spans="2:2">
      <c r="B4075" s="17"/>
    </row>
    <row r="4076" spans="2:2">
      <c r="B4076" s="17"/>
    </row>
    <row r="4077" spans="2:2">
      <c r="B4077" s="17"/>
    </row>
    <row r="4078" spans="2:2">
      <c r="B4078" s="17"/>
    </row>
    <row r="4079" spans="2:2">
      <c r="B4079" s="17"/>
    </row>
    <row r="4080" spans="2:2">
      <c r="B4080" s="17"/>
    </row>
    <row r="4081" spans="2:2">
      <c r="B4081" s="17"/>
    </row>
    <row r="4082" spans="2:2">
      <c r="B4082" s="17"/>
    </row>
    <row r="4083" spans="2:2">
      <c r="B4083" s="17"/>
    </row>
    <row r="4084" spans="2:2">
      <c r="B4084" s="17"/>
    </row>
    <row r="4085" spans="2:2">
      <c r="B4085" s="17"/>
    </row>
    <row r="4086" spans="2:2">
      <c r="B4086" s="17"/>
    </row>
    <row r="4087" spans="2:2">
      <c r="B4087" s="17"/>
    </row>
    <row r="4088" spans="2:2">
      <c r="B4088" s="17"/>
    </row>
    <row r="4089" spans="2:2">
      <c r="B4089" s="17"/>
    </row>
    <row r="4090" spans="2:2">
      <c r="B4090" s="17"/>
    </row>
    <row r="4091" spans="2:2">
      <c r="B4091" s="17"/>
    </row>
    <row r="4092" spans="2:2">
      <c r="B4092" s="17"/>
    </row>
    <row r="4093" spans="2:2">
      <c r="B4093" s="17"/>
    </row>
    <row r="4094" spans="2:2">
      <c r="B4094" s="17"/>
    </row>
    <row r="4095" spans="2:2">
      <c r="B4095" s="17"/>
    </row>
    <row r="4096" spans="2:2">
      <c r="B4096" s="17"/>
    </row>
    <row r="4097" spans="2:2">
      <c r="B4097" s="17"/>
    </row>
    <row r="4098" spans="2:2">
      <c r="B4098" s="17"/>
    </row>
    <row r="4099" spans="2:2">
      <c r="B4099" s="17"/>
    </row>
    <row r="4100" spans="2:2">
      <c r="B4100" s="17"/>
    </row>
    <row r="4101" spans="2:2">
      <c r="B4101" s="17"/>
    </row>
    <row r="4102" spans="2:2">
      <c r="B4102" s="17"/>
    </row>
    <row r="4103" spans="2:2">
      <c r="B4103" s="17"/>
    </row>
    <row r="4104" spans="2:2">
      <c r="B4104" s="17"/>
    </row>
    <row r="4105" spans="2:2">
      <c r="B4105" s="17"/>
    </row>
    <row r="4106" spans="2:2">
      <c r="B4106" s="17"/>
    </row>
    <row r="4107" spans="2:2">
      <c r="B4107" s="17"/>
    </row>
    <row r="4108" spans="2:2">
      <c r="B4108" s="17"/>
    </row>
    <row r="4109" spans="2:2">
      <c r="B4109" s="17"/>
    </row>
    <row r="4110" spans="2:2">
      <c r="B4110" s="17"/>
    </row>
    <row r="4111" spans="2:2">
      <c r="B4111" s="17"/>
    </row>
    <row r="4112" spans="2:2">
      <c r="B4112" s="17"/>
    </row>
    <row r="4113" spans="2:2">
      <c r="B4113" s="17"/>
    </row>
    <row r="4114" spans="2:2">
      <c r="B4114" s="17"/>
    </row>
    <row r="4115" spans="2:2">
      <c r="B4115" s="17"/>
    </row>
    <row r="4116" spans="2:2">
      <c r="B4116" s="17"/>
    </row>
    <row r="4117" spans="2:2">
      <c r="B4117" s="17"/>
    </row>
    <row r="4118" spans="2:2">
      <c r="B4118" s="17"/>
    </row>
    <row r="4119" spans="2:2">
      <c r="B4119" s="17"/>
    </row>
    <row r="4120" spans="2:2">
      <c r="B4120" s="17"/>
    </row>
    <row r="4121" spans="2:2">
      <c r="B4121" s="17"/>
    </row>
    <row r="4122" spans="2:2">
      <c r="B4122" s="17"/>
    </row>
    <row r="4123" spans="2:2">
      <c r="B4123" s="17"/>
    </row>
    <row r="4124" spans="2:2">
      <c r="B4124" s="17"/>
    </row>
    <row r="4125" spans="2:2">
      <c r="B4125" s="17"/>
    </row>
    <row r="4126" spans="2:2">
      <c r="B4126" s="17"/>
    </row>
    <row r="4127" spans="2:2">
      <c r="B4127" s="17"/>
    </row>
    <row r="4128" spans="2:2">
      <c r="B4128" s="17"/>
    </row>
    <row r="4129" spans="2:2">
      <c r="B4129" s="17"/>
    </row>
    <row r="4130" spans="2:2">
      <c r="B4130" s="17"/>
    </row>
    <row r="4131" spans="2:2">
      <c r="B4131" s="17"/>
    </row>
    <row r="4132" spans="2:2">
      <c r="B4132" s="17"/>
    </row>
    <row r="4133" spans="2:2">
      <c r="B4133" s="17"/>
    </row>
    <row r="4134" spans="2:2">
      <c r="B4134" s="17"/>
    </row>
    <row r="4135" spans="2:2">
      <c r="B4135" s="17"/>
    </row>
    <row r="4136" spans="2:2">
      <c r="B4136" s="17"/>
    </row>
    <row r="4137" spans="2:2">
      <c r="B4137" s="17"/>
    </row>
    <row r="4138" spans="2:2">
      <c r="B4138" s="17"/>
    </row>
    <row r="4139" spans="2:2">
      <c r="B4139" s="17"/>
    </row>
    <row r="4140" spans="2:2">
      <c r="B4140" s="17"/>
    </row>
    <row r="4141" spans="2:2">
      <c r="B4141" s="17"/>
    </row>
    <row r="4142" spans="2:2">
      <c r="B4142" s="17"/>
    </row>
    <row r="4143" spans="2:2">
      <c r="B4143" s="17"/>
    </row>
    <row r="4144" spans="2:2">
      <c r="B4144" s="17"/>
    </row>
    <row r="4145" spans="2:2">
      <c r="B4145" s="17"/>
    </row>
    <row r="4146" spans="2:2">
      <c r="B4146" s="17"/>
    </row>
    <row r="4147" spans="2:2">
      <c r="B4147" s="17"/>
    </row>
    <row r="4148" spans="2:2">
      <c r="B4148" s="17"/>
    </row>
    <row r="4149" spans="2:2">
      <c r="B4149" s="17"/>
    </row>
    <row r="4150" spans="2:2">
      <c r="B4150" s="17"/>
    </row>
    <row r="4151" spans="2:2">
      <c r="B4151" s="17"/>
    </row>
    <row r="4152" spans="2:2">
      <c r="B4152" s="17"/>
    </row>
    <row r="4153" spans="2:2">
      <c r="B4153" s="17"/>
    </row>
    <row r="4154" spans="2:2">
      <c r="B4154" s="17"/>
    </row>
    <row r="4155" spans="2:2">
      <c r="B4155" s="17"/>
    </row>
    <row r="4156" spans="2:2">
      <c r="B4156" s="17"/>
    </row>
    <row r="4157" spans="2:2">
      <c r="B4157" s="17"/>
    </row>
    <row r="4158" spans="2:2">
      <c r="B4158" s="17"/>
    </row>
    <row r="4159" spans="2:2">
      <c r="B4159" s="17"/>
    </row>
    <row r="4160" spans="2:2">
      <c r="B4160" s="17"/>
    </row>
    <row r="4161" spans="2:2">
      <c r="B4161" s="17"/>
    </row>
    <row r="4162" spans="2:2">
      <c r="B4162" s="17"/>
    </row>
    <row r="4163" spans="2:2">
      <c r="B4163" s="17"/>
    </row>
    <row r="4164" spans="2:2">
      <c r="B4164" s="17"/>
    </row>
    <row r="4165" spans="2:2">
      <c r="B4165" s="17"/>
    </row>
    <row r="4166" spans="2:2">
      <c r="B4166" s="17"/>
    </row>
    <row r="4167" spans="2:2">
      <c r="B4167" s="17"/>
    </row>
    <row r="4168" spans="2:2">
      <c r="B4168" s="17"/>
    </row>
    <row r="4169" spans="2:2">
      <c r="B4169" s="17"/>
    </row>
    <row r="4170" spans="2:2">
      <c r="B4170" s="17"/>
    </row>
    <row r="4171" spans="2:2">
      <c r="B4171" s="17"/>
    </row>
    <row r="4172" spans="2:2">
      <c r="B4172" s="17"/>
    </row>
    <row r="4173" spans="2:2">
      <c r="B4173" s="17"/>
    </row>
    <row r="4174" spans="2:2">
      <c r="B4174" s="17"/>
    </row>
    <row r="4175" spans="2:2">
      <c r="B4175" s="17"/>
    </row>
    <row r="4176" spans="2:2">
      <c r="B4176" s="17"/>
    </row>
    <row r="4177" spans="2:2">
      <c r="B4177" s="17"/>
    </row>
    <row r="4178" spans="2:2">
      <c r="B4178" s="17"/>
    </row>
    <row r="4179" spans="2:2">
      <c r="B4179" s="17"/>
    </row>
    <row r="4180" spans="2:2">
      <c r="B4180" s="17"/>
    </row>
    <row r="4181" spans="2:2">
      <c r="B4181" s="17"/>
    </row>
    <row r="4182" spans="2:2">
      <c r="B4182" s="17"/>
    </row>
    <row r="4183" spans="2:2">
      <c r="B4183" s="17"/>
    </row>
    <row r="4184" spans="2:2">
      <c r="B4184" s="17"/>
    </row>
    <row r="4185" spans="2:2">
      <c r="B4185" s="17"/>
    </row>
    <row r="4186" spans="2:2">
      <c r="B4186" s="17"/>
    </row>
    <row r="4187" spans="2:2">
      <c r="B4187" s="17"/>
    </row>
    <row r="4188" spans="2:2">
      <c r="B4188" s="17"/>
    </row>
    <row r="4189" spans="2:2">
      <c r="B4189" s="17"/>
    </row>
    <row r="4190" spans="2:2">
      <c r="B4190" s="17"/>
    </row>
    <row r="4191" spans="2:2">
      <c r="B4191" s="17"/>
    </row>
    <row r="4192" spans="2:2">
      <c r="B4192" s="17"/>
    </row>
    <row r="4193" spans="2:2">
      <c r="B4193" s="17"/>
    </row>
    <row r="4194" spans="2:2">
      <c r="B4194" s="17"/>
    </row>
    <row r="4195" spans="2:2">
      <c r="B4195" s="17"/>
    </row>
    <row r="4196" spans="2:2">
      <c r="B4196" s="17"/>
    </row>
    <row r="4197" spans="2:2">
      <c r="B4197" s="17"/>
    </row>
    <row r="4198" spans="2:2">
      <c r="B4198" s="17"/>
    </row>
    <row r="4199" spans="2:2">
      <c r="B4199" s="17"/>
    </row>
    <row r="4200" spans="2:2">
      <c r="B4200" s="17"/>
    </row>
    <row r="4201" spans="2:2">
      <c r="B4201" s="17"/>
    </row>
    <row r="4202" spans="2:2">
      <c r="B4202" s="17"/>
    </row>
    <row r="4203" spans="2:2">
      <c r="B4203" s="17"/>
    </row>
    <row r="4204" spans="2:2">
      <c r="B4204" s="17"/>
    </row>
    <row r="4205" spans="2:2">
      <c r="B4205" s="17"/>
    </row>
    <row r="4206" spans="2:2">
      <c r="B4206" s="17"/>
    </row>
    <row r="4207" spans="2:2">
      <c r="B4207" s="17"/>
    </row>
    <row r="4208" spans="2:2">
      <c r="B4208" s="17"/>
    </row>
    <row r="4209" spans="2:2">
      <c r="B4209" s="17"/>
    </row>
    <row r="4210" spans="2:2">
      <c r="B4210" s="17"/>
    </row>
    <row r="4211" spans="2:2">
      <c r="B4211" s="17"/>
    </row>
    <row r="4212" spans="2:2">
      <c r="B4212" s="17"/>
    </row>
    <row r="4213" spans="2:2">
      <c r="B4213" s="17"/>
    </row>
    <row r="4214" spans="2:2">
      <c r="B4214" s="17"/>
    </row>
    <row r="4215" spans="2:2">
      <c r="B4215" s="17"/>
    </row>
    <row r="4216" spans="2:2">
      <c r="B4216" s="17"/>
    </row>
    <row r="4217" spans="2:2">
      <c r="B4217" s="17"/>
    </row>
    <row r="4218" spans="2:2">
      <c r="B4218" s="17"/>
    </row>
    <row r="4219" spans="2:2">
      <c r="B4219" s="17"/>
    </row>
    <row r="4220" spans="2:2">
      <c r="B4220" s="17"/>
    </row>
    <row r="4221" spans="2:2">
      <c r="B4221" s="17"/>
    </row>
    <row r="4222" spans="2:2">
      <c r="B4222" s="17"/>
    </row>
    <row r="4223" spans="2:2">
      <c r="B4223" s="17"/>
    </row>
    <row r="4224" spans="2:2">
      <c r="B4224" s="17"/>
    </row>
    <row r="4225" spans="2:2">
      <c r="B4225" s="17"/>
    </row>
    <row r="4226" spans="2:2">
      <c r="B4226" s="17"/>
    </row>
    <row r="4227" spans="2:2">
      <c r="B4227" s="17"/>
    </row>
    <row r="4228" spans="2:2">
      <c r="B4228" s="17"/>
    </row>
    <row r="4229" spans="2:2">
      <c r="B4229" s="17"/>
    </row>
    <row r="4230" spans="2:2">
      <c r="B4230" s="17"/>
    </row>
    <row r="4231" spans="2:2">
      <c r="B4231" s="17"/>
    </row>
    <row r="4232" spans="2:2">
      <c r="B4232" s="17"/>
    </row>
    <row r="4233" spans="2:2">
      <c r="B4233" s="17"/>
    </row>
    <row r="4234" spans="2:2">
      <c r="B4234" s="17"/>
    </row>
    <row r="4235" spans="2:2">
      <c r="B4235" s="17"/>
    </row>
    <row r="4236" spans="2:2">
      <c r="B4236" s="17"/>
    </row>
    <row r="4237" spans="2:2">
      <c r="B4237" s="17"/>
    </row>
    <row r="4238" spans="2:2">
      <c r="B4238" s="17"/>
    </row>
    <row r="4239" spans="2:2">
      <c r="B4239" s="17"/>
    </row>
    <row r="4240" spans="2:2">
      <c r="B4240" s="17"/>
    </row>
    <row r="4241" spans="2:2">
      <c r="B4241" s="17"/>
    </row>
    <row r="4242" spans="2:2">
      <c r="B4242" s="17"/>
    </row>
    <row r="4243" spans="2:2">
      <c r="B4243" s="17"/>
    </row>
    <row r="4244" spans="2:2">
      <c r="B4244" s="17"/>
    </row>
    <row r="4245" spans="2:2">
      <c r="B4245" s="17"/>
    </row>
    <row r="4246" spans="2:2">
      <c r="B4246" s="17"/>
    </row>
    <row r="4247" spans="2:2">
      <c r="B4247" s="17"/>
    </row>
    <row r="4248" spans="2:2">
      <c r="B4248" s="17"/>
    </row>
    <row r="4249" spans="2:2">
      <c r="B4249" s="17"/>
    </row>
    <row r="4250" spans="2:2">
      <c r="B4250" s="17"/>
    </row>
    <row r="4251" spans="2:2">
      <c r="B4251" s="17"/>
    </row>
    <row r="4252" spans="2:2">
      <c r="B4252" s="17"/>
    </row>
    <row r="4253" spans="2:2">
      <c r="B4253" s="17"/>
    </row>
    <row r="4254" spans="2:2">
      <c r="B4254" s="17"/>
    </row>
    <row r="4255" spans="2:2">
      <c r="B4255" s="17"/>
    </row>
    <row r="4256" spans="2:2">
      <c r="B4256" s="17"/>
    </row>
    <row r="4257" spans="2:2">
      <c r="B4257" s="17"/>
    </row>
    <row r="4258" spans="2:2">
      <c r="B4258" s="17"/>
    </row>
    <row r="4259" spans="2:2">
      <c r="B4259" s="17"/>
    </row>
    <row r="4260" spans="2:2">
      <c r="B4260" s="17"/>
    </row>
    <row r="4261" spans="2:2">
      <c r="B4261" s="17"/>
    </row>
    <row r="4262" spans="2:2">
      <c r="B4262" s="17"/>
    </row>
    <row r="4263" spans="2:2">
      <c r="B4263" s="17"/>
    </row>
    <row r="4264" spans="2:2">
      <c r="B4264" s="17"/>
    </row>
    <row r="4265" spans="2:2">
      <c r="B4265" s="17"/>
    </row>
    <row r="4266" spans="2:2">
      <c r="B4266" s="17"/>
    </row>
    <row r="4267" spans="2:2">
      <c r="B4267" s="17"/>
    </row>
    <row r="4268" spans="2:2">
      <c r="B4268" s="17"/>
    </row>
    <row r="4269" spans="2:2">
      <c r="B4269" s="17"/>
    </row>
    <row r="4270" spans="2:2">
      <c r="B4270" s="17"/>
    </row>
    <row r="4271" spans="2:2">
      <c r="B4271" s="17"/>
    </row>
    <row r="4272" spans="2:2">
      <c r="B4272" s="17"/>
    </row>
    <row r="4273" spans="2:2">
      <c r="B4273" s="17"/>
    </row>
    <row r="4274" spans="2:2">
      <c r="B4274" s="17"/>
    </row>
    <row r="4275" spans="2:2">
      <c r="B4275" s="17"/>
    </row>
    <row r="4276" spans="2:2">
      <c r="B4276" s="17"/>
    </row>
    <row r="4277" spans="2:2">
      <c r="B4277" s="17"/>
    </row>
    <row r="4278" spans="2:2">
      <c r="B4278" s="17"/>
    </row>
    <row r="4279" spans="2:2">
      <c r="B4279" s="17"/>
    </row>
    <row r="4280" spans="2:2">
      <c r="B4280" s="17"/>
    </row>
    <row r="4281" spans="2:2">
      <c r="B4281" s="17"/>
    </row>
    <row r="4282" spans="2:2">
      <c r="B4282" s="17"/>
    </row>
    <row r="4283" spans="2:2">
      <c r="B4283" s="17"/>
    </row>
    <row r="4284" spans="2:2">
      <c r="B4284" s="17"/>
    </row>
    <row r="4285" spans="2:2">
      <c r="B4285" s="17"/>
    </row>
    <row r="4286" spans="2:2">
      <c r="B4286" s="17"/>
    </row>
    <row r="4287" spans="2:2">
      <c r="B4287" s="17"/>
    </row>
    <row r="4288" spans="2:2">
      <c r="B4288" s="17"/>
    </row>
    <row r="4289" spans="2:2">
      <c r="B4289" s="17"/>
    </row>
    <row r="4290" spans="2:2">
      <c r="B4290" s="17"/>
    </row>
    <row r="4291" spans="2:2">
      <c r="B4291" s="17"/>
    </row>
    <row r="4292" spans="2:2">
      <c r="B4292" s="17"/>
    </row>
    <row r="4293" spans="2:2">
      <c r="B4293" s="17"/>
    </row>
    <row r="4294" spans="2:2">
      <c r="B4294" s="17"/>
    </row>
    <row r="4295" spans="2:2">
      <c r="B4295" s="17"/>
    </row>
    <row r="4296" spans="2:2">
      <c r="B4296" s="17"/>
    </row>
    <row r="4297" spans="2:2">
      <c r="B4297" s="17"/>
    </row>
    <row r="4298" spans="2:2">
      <c r="B4298" s="17"/>
    </row>
    <row r="4299" spans="2:2">
      <c r="B4299" s="17"/>
    </row>
    <row r="4300" spans="2:2">
      <c r="B4300" s="17"/>
    </row>
    <row r="4301" spans="2:2">
      <c r="B4301" s="17"/>
    </row>
    <row r="4302" spans="2:2">
      <c r="B4302" s="17"/>
    </row>
    <row r="4303" spans="2:2">
      <c r="B4303" s="17"/>
    </row>
    <row r="4304" spans="2:2">
      <c r="B4304" s="17"/>
    </row>
    <row r="4305" spans="2:2">
      <c r="B4305" s="17"/>
    </row>
    <row r="4306" spans="2:2">
      <c r="B4306" s="17"/>
    </row>
    <row r="4307" spans="2:2">
      <c r="B4307" s="17"/>
    </row>
    <row r="4308" spans="2:2">
      <c r="B4308" s="17"/>
    </row>
    <row r="4309" spans="2:2">
      <c r="B4309" s="17"/>
    </row>
    <row r="4310" spans="2:2">
      <c r="B4310" s="17"/>
    </row>
    <row r="4311" spans="2:2">
      <c r="B4311" s="17"/>
    </row>
    <row r="4312" spans="2:2">
      <c r="B4312" s="17"/>
    </row>
    <row r="4313" spans="2:2">
      <c r="B4313" s="17"/>
    </row>
    <row r="4314" spans="2:2">
      <c r="B4314" s="17"/>
    </row>
    <row r="4315" spans="2:2">
      <c r="B4315" s="17"/>
    </row>
    <row r="4316" spans="2:2">
      <c r="B4316" s="17"/>
    </row>
    <row r="4317" spans="2:2">
      <c r="B4317" s="17"/>
    </row>
    <row r="4318" spans="2:2">
      <c r="B4318" s="17"/>
    </row>
    <row r="4319" spans="2:2">
      <c r="B4319" s="17"/>
    </row>
    <row r="4320" spans="2:2">
      <c r="B4320" s="17"/>
    </row>
    <row r="4321" spans="2:2">
      <c r="B4321" s="17"/>
    </row>
    <row r="4322" spans="2:2">
      <c r="B4322" s="17"/>
    </row>
    <row r="4323" spans="2:2">
      <c r="B4323" s="17"/>
    </row>
    <row r="4324" spans="2:2">
      <c r="B4324" s="17"/>
    </row>
    <row r="4325" spans="2:2">
      <c r="B4325" s="17"/>
    </row>
    <row r="4326" spans="2:2">
      <c r="B4326" s="17"/>
    </row>
    <row r="4327" spans="2:2">
      <c r="B4327" s="17"/>
    </row>
    <row r="4328" spans="2:2">
      <c r="B4328" s="17"/>
    </row>
    <row r="4329" spans="2:2">
      <c r="B4329" s="17"/>
    </row>
    <row r="4330" spans="2:2">
      <c r="B4330" s="17"/>
    </row>
    <row r="4331" spans="2:2">
      <c r="B4331" s="17"/>
    </row>
    <row r="4332" spans="2:2">
      <c r="B4332" s="17"/>
    </row>
    <row r="4333" spans="2:2">
      <c r="B4333" s="17"/>
    </row>
    <row r="4334" spans="2:2">
      <c r="B4334" s="17"/>
    </row>
    <row r="4335" spans="2:2">
      <c r="B4335" s="17"/>
    </row>
    <row r="4336" spans="2:2">
      <c r="B4336" s="17"/>
    </row>
    <row r="4337" spans="2:2">
      <c r="B4337" s="17"/>
    </row>
    <row r="4338" spans="2:2">
      <c r="B4338" s="17"/>
    </row>
    <row r="4339" spans="2:2">
      <c r="B4339" s="17"/>
    </row>
    <row r="4340" spans="2:2">
      <c r="B4340" s="17"/>
    </row>
    <row r="4341" spans="2:2">
      <c r="B4341" s="17"/>
    </row>
    <row r="4342" spans="2:2">
      <c r="B4342" s="17"/>
    </row>
    <row r="4343" spans="2:2">
      <c r="B4343" s="17"/>
    </row>
    <row r="4344" spans="2:2">
      <c r="B4344" s="17"/>
    </row>
    <row r="4345" spans="2:2">
      <c r="B4345" s="17"/>
    </row>
    <row r="4346" spans="2:2">
      <c r="B4346" s="17"/>
    </row>
    <row r="4347" spans="2:2">
      <c r="B4347" s="17"/>
    </row>
    <row r="4348" spans="2:2">
      <c r="B4348" s="17"/>
    </row>
    <row r="4349" spans="2:2">
      <c r="B4349" s="17"/>
    </row>
    <row r="4350" spans="2:2">
      <c r="B4350" s="17"/>
    </row>
    <row r="4351" spans="2:2">
      <c r="B4351" s="17"/>
    </row>
    <row r="4352" spans="2:2">
      <c r="B4352" s="17"/>
    </row>
    <row r="4353" spans="2:2">
      <c r="B4353" s="17"/>
    </row>
    <row r="4354" spans="2:2">
      <c r="B4354" s="17"/>
    </row>
    <row r="4355" spans="2:2">
      <c r="B4355" s="17"/>
    </row>
    <row r="4356" spans="2:2">
      <c r="B4356" s="17"/>
    </row>
    <row r="4357" spans="2:2">
      <c r="B4357" s="17"/>
    </row>
    <row r="4358" spans="2:2">
      <c r="B4358" s="17"/>
    </row>
    <row r="4359" spans="2:2">
      <c r="B4359" s="17"/>
    </row>
    <row r="4360" spans="2:2">
      <c r="B4360" s="17"/>
    </row>
    <row r="4361" spans="2:2">
      <c r="B4361" s="17"/>
    </row>
    <row r="4362" spans="2:2">
      <c r="B4362" s="17"/>
    </row>
    <row r="4363" spans="2:2">
      <c r="B4363" s="17"/>
    </row>
    <row r="4364" spans="2:2">
      <c r="B4364" s="17"/>
    </row>
    <row r="4365" spans="2:2">
      <c r="B4365" s="17"/>
    </row>
    <row r="4366" spans="2:2">
      <c r="B4366" s="17"/>
    </row>
    <row r="4367" spans="2:2">
      <c r="B4367" s="17"/>
    </row>
    <row r="4368" spans="2:2">
      <c r="B4368" s="17"/>
    </row>
    <row r="4369" spans="2:2">
      <c r="B4369" s="17"/>
    </row>
    <row r="4370" spans="2:2">
      <c r="B4370" s="17"/>
    </row>
    <row r="4371" spans="2:2">
      <c r="B4371" s="17"/>
    </row>
    <row r="4372" spans="2:2">
      <c r="B4372" s="17"/>
    </row>
    <row r="4373" spans="2:2">
      <c r="B4373" s="17"/>
    </row>
    <row r="4374" spans="2:2">
      <c r="B4374" s="17"/>
    </row>
    <row r="4375" spans="2:2">
      <c r="B4375" s="17"/>
    </row>
    <row r="4376" spans="2:2">
      <c r="B4376" s="17"/>
    </row>
    <row r="4377" spans="2:2">
      <c r="B4377" s="17"/>
    </row>
    <row r="4378" spans="2:2">
      <c r="B4378" s="17"/>
    </row>
    <row r="4379" spans="2:2">
      <c r="B4379" s="17"/>
    </row>
    <row r="4380" spans="2:2">
      <c r="B4380" s="17"/>
    </row>
    <row r="4381" spans="2:2">
      <c r="B4381" s="17"/>
    </row>
    <row r="4382" spans="2:2">
      <c r="B4382" s="17"/>
    </row>
    <row r="4383" spans="2:2">
      <c r="B4383" s="17"/>
    </row>
    <row r="4384" spans="2:2">
      <c r="B4384" s="17"/>
    </row>
    <row r="4385" spans="2:2">
      <c r="B4385" s="17"/>
    </row>
    <row r="4386" spans="2:2">
      <c r="B4386" s="17"/>
    </row>
    <row r="4387" spans="2:2">
      <c r="B4387" s="17"/>
    </row>
    <row r="4388" spans="2:2">
      <c r="B4388" s="17"/>
    </row>
    <row r="4389" spans="2:2">
      <c r="B4389" s="17"/>
    </row>
    <row r="4390" spans="2:2">
      <c r="B4390" s="17"/>
    </row>
    <row r="4391" spans="2:2">
      <c r="B4391" s="17"/>
    </row>
    <row r="4392" spans="2:2">
      <c r="B4392" s="17"/>
    </row>
    <row r="4393" spans="2:2">
      <c r="B4393" s="17"/>
    </row>
    <row r="4394" spans="2:2">
      <c r="B4394" s="17"/>
    </row>
    <row r="4395" spans="2:2">
      <c r="B4395" s="17"/>
    </row>
    <row r="4396" spans="2:2">
      <c r="B4396" s="17"/>
    </row>
    <row r="4397" spans="2:2">
      <c r="B4397" s="17"/>
    </row>
    <row r="4398" spans="2:2">
      <c r="B4398" s="17"/>
    </row>
    <row r="4399" spans="2:2">
      <c r="B4399" s="17"/>
    </row>
    <row r="4400" spans="2:2">
      <c r="B4400" s="17"/>
    </row>
    <row r="4401" spans="2:2">
      <c r="B4401" s="17"/>
    </row>
    <row r="4402" spans="2:2">
      <c r="B4402" s="17"/>
    </row>
    <row r="4403" spans="2:2">
      <c r="B4403" s="17"/>
    </row>
    <row r="4404" spans="2:2">
      <c r="B4404" s="17"/>
    </row>
    <row r="4405" spans="2:2">
      <c r="B4405" s="17"/>
    </row>
    <row r="4406" spans="2:2">
      <c r="B4406" s="17"/>
    </row>
    <row r="4407" spans="2:2">
      <c r="B4407" s="17"/>
    </row>
    <row r="4408" spans="2:2">
      <c r="B4408" s="17"/>
    </row>
    <row r="4409" spans="2:2">
      <c r="B4409" s="17"/>
    </row>
    <row r="4410" spans="2:2">
      <c r="B4410" s="17"/>
    </row>
    <row r="4411" spans="2:2">
      <c r="B4411" s="17"/>
    </row>
    <row r="4412" spans="2:2">
      <c r="B4412" s="17"/>
    </row>
    <row r="4413" spans="2:2">
      <c r="B4413" s="17"/>
    </row>
    <row r="4414" spans="2:2">
      <c r="B4414" s="17"/>
    </row>
    <row r="4415" spans="2:2">
      <c r="B4415" s="17"/>
    </row>
    <row r="4416" spans="2:2">
      <c r="B4416" s="17"/>
    </row>
    <row r="4417" spans="2:2">
      <c r="B4417" s="17"/>
    </row>
    <row r="4418" spans="2:2">
      <c r="B4418" s="17"/>
    </row>
    <row r="4419" spans="2:2">
      <c r="B4419" s="17"/>
    </row>
    <row r="4420" spans="2:2">
      <c r="B4420" s="17"/>
    </row>
    <row r="4421" spans="2:2">
      <c r="B4421" s="17"/>
    </row>
    <row r="4422" spans="2:2">
      <c r="B4422" s="17"/>
    </row>
    <row r="4423" spans="2:2">
      <c r="B4423" s="17"/>
    </row>
    <row r="4424" spans="2:2">
      <c r="B4424" s="17"/>
    </row>
    <row r="4425" spans="2:2">
      <c r="B4425" s="17"/>
    </row>
    <row r="4426" spans="2:2">
      <c r="B4426" s="17"/>
    </row>
    <row r="4427" spans="2:2">
      <c r="B4427" s="17"/>
    </row>
    <row r="4428" spans="2:2">
      <c r="B4428" s="17"/>
    </row>
    <row r="4429" spans="2:2">
      <c r="B4429" s="17"/>
    </row>
    <row r="4430" spans="2:2">
      <c r="B4430" s="17"/>
    </row>
    <row r="4431" spans="2:2">
      <c r="B4431" s="17"/>
    </row>
    <row r="4432" spans="2:2">
      <c r="B4432" s="17"/>
    </row>
    <row r="4433" spans="2:2">
      <c r="B4433" s="17"/>
    </row>
    <row r="4434" spans="2:2">
      <c r="B4434" s="17"/>
    </row>
    <row r="4435" spans="2:2">
      <c r="B4435" s="17"/>
    </row>
    <row r="4436" spans="2:2">
      <c r="B4436" s="17"/>
    </row>
    <row r="4437" spans="2:2">
      <c r="B4437" s="17"/>
    </row>
    <row r="4438" spans="2:2">
      <c r="B4438" s="17"/>
    </row>
    <row r="4439" spans="2:2">
      <c r="B4439" s="17"/>
    </row>
    <row r="4440" spans="2:2">
      <c r="B4440" s="17"/>
    </row>
    <row r="4441" spans="2:2">
      <c r="B4441" s="17"/>
    </row>
    <row r="4442" spans="2:2">
      <c r="B4442" s="17"/>
    </row>
    <row r="4443" spans="2:2">
      <c r="B4443" s="17"/>
    </row>
    <row r="4444" spans="2:2">
      <c r="B4444" s="17"/>
    </row>
    <row r="4445" spans="2:2">
      <c r="B4445" s="17"/>
    </row>
    <row r="4446" spans="2:2">
      <c r="B4446" s="17"/>
    </row>
    <row r="4447" spans="2:2">
      <c r="B4447" s="17"/>
    </row>
    <row r="4448" spans="2:2">
      <c r="B4448" s="17"/>
    </row>
    <row r="4449" spans="2:2">
      <c r="B4449" s="17"/>
    </row>
    <row r="4450" spans="2:2">
      <c r="B4450" s="17"/>
    </row>
    <row r="4451" spans="2:2">
      <c r="B4451" s="17"/>
    </row>
    <row r="4452" spans="2:2">
      <c r="B4452" s="17"/>
    </row>
  </sheetData>
  <mergeCells count="18">
    <mergeCell ref="B205:B208"/>
    <mergeCell ref="B193:B204"/>
    <mergeCell ref="B5:B12"/>
    <mergeCell ref="B97:B108"/>
    <mergeCell ref="B85:B96"/>
    <mergeCell ref="B73:B84"/>
    <mergeCell ref="B61:B72"/>
    <mergeCell ref="B49:B60"/>
    <mergeCell ref="B37:B48"/>
    <mergeCell ref="B121:B132"/>
    <mergeCell ref="B181:B192"/>
    <mergeCell ref="B25:B36"/>
    <mergeCell ref="B13:B24"/>
    <mergeCell ref="B109:B120"/>
    <mergeCell ref="B157:B168"/>
    <mergeCell ref="B169:B180"/>
    <mergeCell ref="B145:B156"/>
    <mergeCell ref="B133:B14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T191"/>
  <sheetViews>
    <sheetView workbookViewId="0">
      <pane xSplit="2" ySplit="7" topLeftCell="C167" activePane="bottomRight" state="frozen"/>
      <selection pane="topRight" activeCell="C1" sqref="C1"/>
      <selection pane="bottomLeft" activeCell="A8" sqref="A8"/>
      <selection pane="bottomRight" activeCell="C172" sqref="C172:L191"/>
    </sheetView>
  </sheetViews>
  <sheetFormatPr defaultRowHeight="15"/>
  <cols>
    <col min="2" max="2" width="14" style="101" customWidth="1"/>
    <col min="3" max="3" width="14.7109375" customWidth="1"/>
    <col min="4" max="4" width="14.5703125" customWidth="1"/>
    <col min="5" max="5" width="13.85546875" customWidth="1"/>
    <col min="6" max="6" width="16.85546875" customWidth="1"/>
    <col min="7" max="7" width="14.42578125" customWidth="1"/>
    <col min="8" max="8" width="11.28515625" customWidth="1"/>
    <col min="9" max="9" width="18.42578125" customWidth="1"/>
    <col min="10" max="10" width="18.7109375" style="146" customWidth="1"/>
    <col min="11" max="11" width="17.5703125" bestFit="1" customWidth="1"/>
    <col min="12" max="12" width="18.85546875" style="146" customWidth="1"/>
    <col min="15" max="15" width="15" customWidth="1"/>
    <col min="16" max="18" width="9.28515625" bestFit="1" customWidth="1"/>
    <col min="19" max="19" width="9.5703125" bestFit="1" customWidth="1"/>
    <col min="20" max="20" width="13.5703125" customWidth="1"/>
    <col min="21" max="22" width="9.28515625" bestFit="1" customWidth="1"/>
    <col min="23" max="23" width="10.5703125" customWidth="1"/>
    <col min="24" max="24" width="9.28515625" bestFit="1" customWidth="1"/>
  </cols>
  <sheetData>
    <row r="2" spans="1:16" ht="19.5" customHeight="1">
      <c r="B2" s="126" t="s">
        <v>135</v>
      </c>
    </row>
    <row r="3" spans="1:16" ht="19.5" customHeight="1">
      <c r="B3" s="36"/>
    </row>
    <row r="4" spans="1:16" ht="21" customHeight="1">
      <c r="B4" s="36"/>
      <c r="C4" s="249" t="s">
        <v>136</v>
      </c>
      <c r="D4" s="250"/>
      <c r="E4" s="250"/>
      <c r="F4" s="250"/>
      <c r="G4" s="250"/>
      <c r="H4" s="251"/>
      <c r="I4" s="244" t="s">
        <v>137</v>
      </c>
      <c r="J4" s="244"/>
      <c r="K4" s="244"/>
      <c r="L4" s="244"/>
      <c r="M4" s="127"/>
    </row>
    <row r="5" spans="1:16" ht="21" customHeight="1">
      <c r="C5" s="245" t="s">
        <v>113</v>
      </c>
      <c r="D5" s="246"/>
      <c r="E5" s="247"/>
      <c r="F5" s="245" t="s">
        <v>114</v>
      </c>
      <c r="G5" s="246"/>
      <c r="H5" s="247"/>
      <c r="I5" s="248" t="s">
        <v>113</v>
      </c>
      <c r="J5" s="248"/>
      <c r="K5" s="248" t="s">
        <v>114</v>
      </c>
      <c r="L5" s="248"/>
    </row>
    <row r="6" spans="1:16" ht="15" customHeight="1">
      <c r="B6" s="240"/>
      <c r="C6" s="242" t="s">
        <v>38</v>
      </c>
      <c r="D6" s="242" t="s">
        <v>39</v>
      </c>
      <c r="E6" s="242" t="s">
        <v>40</v>
      </c>
      <c r="F6" s="242" t="s">
        <v>38</v>
      </c>
      <c r="G6" s="242" t="s">
        <v>39</v>
      </c>
      <c r="H6" s="242" t="s">
        <v>40</v>
      </c>
      <c r="I6" s="242" t="s">
        <v>138</v>
      </c>
      <c r="J6" s="238" t="s">
        <v>139</v>
      </c>
      <c r="K6" s="242" t="s">
        <v>138</v>
      </c>
      <c r="L6" s="238" t="s">
        <v>139</v>
      </c>
    </row>
    <row r="7" spans="1:16" ht="39.75" customHeight="1">
      <c r="B7" s="241"/>
      <c r="C7" s="243"/>
      <c r="D7" s="243"/>
      <c r="E7" s="243"/>
      <c r="F7" s="243"/>
      <c r="G7" s="243"/>
      <c r="H7" s="243"/>
      <c r="I7" s="243"/>
      <c r="J7" s="239"/>
      <c r="K7" s="243"/>
      <c r="L7" s="239"/>
    </row>
    <row r="8" spans="1:16">
      <c r="A8" s="204">
        <v>2003</v>
      </c>
      <c r="B8" s="129" t="s">
        <v>37</v>
      </c>
      <c r="C8" s="1">
        <v>29.268532407005065</v>
      </c>
      <c r="D8" s="1">
        <v>22.979487191754114</v>
      </c>
      <c r="E8" s="1">
        <v>22.356861538430444</v>
      </c>
      <c r="F8" s="130">
        <v>20.075828218721803</v>
      </c>
      <c r="G8" s="130">
        <v>20.831718595396904</v>
      </c>
      <c r="H8" s="130">
        <v>24.496687752330974</v>
      </c>
      <c r="I8" s="131">
        <v>23.573035109606131</v>
      </c>
      <c r="J8" s="11"/>
      <c r="K8" s="12">
        <v>26.344158253620218</v>
      </c>
      <c r="L8" s="147"/>
      <c r="O8" s="53"/>
      <c r="P8" s="52"/>
    </row>
    <row r="9" spans="1:16">
      <c r="A9" s="205"/>
      <c r="B9" s="129" t="s">
        <v>0</v>
      </c>
      <c r="C9" s="1">
        <v>21.161123320313482</v>
      </c>
      <c r="D9" s="1">
        <v>21.70610302073985</v>
      </c>
      <c r="E9" s="1">
        <v>20.866538784553526</v>
      </c>
      <c r="F9" s="130">
        <v>19.875455440894047</v>
      </c>
      <c r="G9" s="130">
        <v>27.697506575838304</v>
      </c>
      <c r="H9" s="130">
        <v>22.758223010234769</v>
      </c>
      <c r="I9" s="131">
        <v>23.431556503198294</v>
      </c>
      <c r="J9" s="11"/>
      <c r="K9" s="12">
        <v>27.097112489871243</v>
      </c>
      <c r="L9" s="147"/>
      <c r="P9" s="52"/>
    </row>
    <row r="10" spans="1:16">
      <c r="A10" s="205"/>
      <c r="B10" s="129" t="s">
        <v>1</v>
      </c>
      <c r="C10" s="1">
        <v>23.430998167359363</v>
      </c>
      <c r="D10" s="1">
        <v>18.613334238523567</v>
      </c>
      <c r="E10" s="1">
        <v>18.980100940006224</v>
      </c>
      <c r="F10" s="130">
        <v>20.321724286172685</v>
      </c>
      <c r="G10" s="130">
        <v>18.328627538615429</v>
      </c>
      <c r="H10" s="130">
        <v>21.799642109080882</v>
      </c>
      <c r="I10" s="131">
        <v>24.047710603520539</v>
      </c>
      <c r="J10" s="11"/>
      <c r="K10" s="12">
        <v>26.810284742881425</v>
      </c>
      <c r="L10" s="147"/>
    </row>
    <row r="11" spans="1:16">
      <c r="A11" s="205"/>
      <c r="B11" s="129" t="s">
        <v>2</v>
      </c>
      <c r="C11" s="1">
        <v>16.646817213265461</v>
      </c>
      <c r="D11" s="1">
        <v>25.186010583906363</v>
      </c>
      <c r="E11" s="1">
        <v>18.263120642052677</v>
      </c>
      <c r="F11" s="130">
        <v>22.077189876532294</v>
      </c>
      <c r="G11" s="130">
        <v>15.395507071174766</v>
      </c>
      <c r="H11" s="130">
        <v>21.835007759177504</v>
      </c>
      <c r="I11" s="131">
        <v>25.152298097583984</v>
      </c>
      <c r="J11" s="11"/>
      <c r="K11" s="12">
        <v>26.602453818582852</v>
      </c>
      <c r="L11" s="147"/>
    </row>
    <row r="12" spans="1:16">
      <c r="A12" s="205"/>
      <c r="B12" s="129" t="s">
        <v>3</v>
      </c>
      <c r="C12" s="1">
        <v>23.0925575773913</v>
      </c>
      <c r="D12" s="1">
        <v>22.854413722661267</v>
      </c>
      <c r="E12" s="1">
        <v>17.163775368168693</v>
      </c>
      <c r="F12" s="130">
        <v>21.12723452893843</v>
      </c>
      <c r="G12" s="130">
        <v>13.878680891987853</v>
      </c>
      <c r="H12" s="130">
        <v>22.038621915204384</v>
      </c>
      <c r="I12" s="131">
        <v>24.560348420438444</v>
      </c>
      <c r="J12" s="11"/>
      <c r="K12" s="12">
        <v>26.964356934293441</v>
      </c>
      <c r="L12" s="147"/>
    </row>
    <row r="13" spans="1:16">
      <c r="A13" s="205"/>
      <c r="B13" s="129" t="s">
        <v>4</v>
      </c>
      <c r="C13" s="1">
        <v>28.180809703307723</v>
      </c>
      <c r="D13" s="1">
        <v>25.331741926514063</v>
      </c>
      <c r="E13" s="1">
        <v>20.043187894985724</v>
      </c>
      <c r="F13" s="130">
        <v>22.441276686480844</v>
      </c>
      <c r="G13" s="130">
        <v>18.753637434974422</v>
      </c>
      <c r="H13" s="130">
        <v>21.440434223826085</v>
      </c>
      <c r="I13" s="131">
        <v>25.346232209368292</v>
      </c>
      <c r="J13" s="11"/>
      <c r="K13" s="12">
        <v>26.543649241956505</v>
      </c>
      <c r="L13" s="147"/>
    </row>
    <row r="14" spans="1:16">
      <c r="A14" s="205"/>
      <c r="B14" s="129" t="s">
        <v>5</v>
      </c>
      <c r="C14" s="1">
        <v>24.4</v>
      </c>
      <c r="D14" s="1">
        <v>18.5</v>
      </c>
      <c r="E14" s="1">
        <v>22.2</v>
      </c>
      <c r="F14" s="130">
        <v>21.8</v>
      </c>
      <c r="G14" s="130">
        <v>21.7</v>
      </c>
      <c r="H14" s="130">
        <v>17.100000000000001</v>
      </c>
      <c r="I14" s="131">
        <v>26.619443855807489</v>
      </c>
      <c r="J14" s="11"/>
      <c r="K14" s="12">
        <v>26.599557073483112</v>
      </c>
      <c r="L14" s="147"/>
    </row>
    <row r="15" spans="1:16">
      <c r="A15" s="205"/>
      <c r="B15" s="129" t="s">
        <v>6</v>
      </c>
      <c r="C15" s="1">
        <v>25.413366499169488</v>
      </c>
      <c r="D15" s="1">
        <v>23.162365987683689</v>
      </c>
      <c r="E15" s="1">
        <v>22.349050968739029</v>
      </c>
      <c r="F15" s="130">
        <v>21.427064429115561</v>
      </c>
      <c r="G15" s="130">
        <v>19.868293066944375</v>
      </c>
      <c r="H15" s="130">
        <v>18.527552224451082</v>
      </c>
      <c r="I15" s="131">
        <v>29.17804878048781</v>
      </c>
      <c r="J15" s="11"/>
      <c r="K15" s="12">
        <v>26.245314244283069</v>
      </c>
      <c r="L15" s="147"/>
    </row>
    <row r="16" spans="1:16">
      <c r="A16" s="205"/>
      <c r="B16" s="129" t="s">
        <v>7</v>
      </c>
      <c r="C16" s="1">
        <v>19.52539316605127</v>
      </c>
      <c r="D16" s="1">
        <v>22.170827140254257</v>
      </c>
      <c r="E16" s="1">
        <v>24.300504978238827</v>
      </c>
      <c r="F16" s="130">
        <v>20.028750105917208</v>
      </c>
      <c r="G16" s="130">
        <v>18.367482912760771</v>
      </c>
      <c r="H16" s="130">
        <v>18.133265940108842</v>
      </c>
      <c r="I16" s="131">
        <v>29.839433382466837</v>
      </c>
      <c r="J16" s="11"/>
      <c r="K16" s="12">
        <v>26.131449484867257</v>
      </c>
      <c r="L16" s="147"/>
    </row>
    <row r="17" spans="1:12">
      <c r="A17" s="205"/>
      <c r="B17" s="129" t="s">
        <v>8</v>
      </c>
      <c r="C17" s="1">
        <v>24.005971792617562</v>
      </c>
      <c r="D17" s="1">
        <v>21.887971548453589</v>
      </c>
      <c r="E17" s="1">
        <v>22.061391932013095</v>
      </c>
      <c r="F17" s="130">
        <v>17.99833027234877</v>
      </c>
      <c r="G17" s="130">
        <v>18.979985839755951</v>
      </c>
      <c r="H17" s="130">
        <v>18.57752206427649</v>
      </c>
      <c r="I17" s="131">
        <v>28.37950432910349</v>
      </c>
      <c r="J17" s="11"/>
      <c r="K17" s="12">
        <v>25.887180333090647</v>
      </c>
      <c r="L17" s="147"/>
    </row>
    <row r="18" spans="1:12">
      <c r="A18" s="205"/>
      <c r="B18" s="129" t="s">
        <v>9</v>
      </c>
      <c r="C18" s="1">
        <v>20.099650284615599</v>
      </c>
      <c r="D18" s="1">
        <v>22.863516734100518</v>
      </c>
      <c r="E18" s="1">
        <v>21.384928072136571</v>
      </c>
      <c r="F18" s="130">
        <v>17.474957630171712</v>
      </c>
      <c r="G18" s="130">
        <v>18.784338010837232</v>
      </c>
      <c r="H18" s="130">
        <v>18.955463078884847</v>
      </c>
      <c r="I18" s="131">
        <v>28.714057580989135</v>
      </c>
      <c r="J18" s="11"/>
      <c r="K18" s="12">
        <v>25.34053312580134</v>
      </c>
      <c r="L18" s="147"/>
    </row>
    <row r="19" spans="1:12">
      <c r="A19" s="206"/>
      <c r="B19" s="129" t="s">
        <v>10</v>
      </c>
      <c r="C19" s="1">
        <v>22.107911558996712</v>
      </c>
      <c r="D19" s="1">
        <v>21.957693236342646</v>
      </c>
      <c r="E19" s="1">
        <v>23.405142810845685</v>
      </c>
      <c r="F19" s="130">
        <v>19.502490137862392</v>
      </c>
      <c r="G19" s="130">
        <v>21.829548166402887</v>
      </c>
      <c r="H19" s="130">
        <v>18.575849741859809</v>
      </c>
      <c r="I19" s="131">
        <v>29.40022843754576</v>
      </c>
      <c r="J19" s="11"/>
      <c r="K19" s="12">
        <v>24.930248192558633</v>
      </c>
      <c r="L19" s="147"/>
    </row>
    <row r="20" spans="1:12">
      <c r="A20" s="204">
        <v>2004</v>
      </c>
      <c r="B20" s="129" t="s">
        <v>37</v>
      </c>
      <c r="C20" s="1">
        <v>27.698667789746334</v>
      </c>
      <c r="D20" s="1">
        <v>22.261797508459711</v>
      </c>
      <c r="E20" s="1">
        <v>18.656917759642077</v>
      </c>
      <c r="F20" s="130">
        <v>16.719460242402594</v>
      </c>
      <c r="G20" s="130">
        <v>19.505139099809934</v>
      </c>
      <c r="H20" s="130">
        <v>18.258917689188834</v>
      </c>
      <c r="I20" s="131">
        <v>30.892883588163805</v>
      </c>
      <c r="J20" s="11"/>
      <c r="K20" s="12">
        <v>23.700512353603155</v>
      </c>
      <c r="L20" s="147"/>
    </row>
    <row r="21" spans="1:12">
      <c r="A21" s="205"/>
      <c r="B21" s="129" t="s">
        <v>0</v>
      </c>
      <c r="C21" s="1">
        <v>25.27281158566749</v>
      </c>
      <c r="D21" s="1">
        <v>22.563453777020513</v>
      </c>
      <c r="E21" s="1">
        <v>17.38158319609256</v>
      </c>
      <c r="F21" s="130">
        <v>18.572485878844105</v>
      </c>
      <c r="G21" s="130">
        <v>14.755511945186534</v>
      </c>
      <c r="H21" s="130">
        <v>16.910568387575921</v>
      </c>
      <c r="I21" s="131">
        <v>32.122572538935799</v>
      </c>
      <c r="J21" s="11"/>
      <c r="K21" s="12">
        <v>23.024930878042113</v>
      </c>
      <c r="L21" s="147"/>
    </row>
    <row r="22" spans="1:12">
      <c r="A22" s="205"/>
      <c r="B22" s="129" t="s">
        <v>1</v>
      </c>
      <c r="C22" s="1">
        <v>23.678385471364166</v>
      </c>
      <c r="D22" s="1">
        <v>24.186208178561802</v>
      </c>
      <c r="E22" s="1">
        <v>24.546057412097472</v>
      </c>
      <c r="F22" s="130">
        <v>16.533213507154862</v>
      </c>
      <c r="G22" s="130">
        <v>18.413388901802278</v>
      </c>
      <c r="H22" s="130">
        <v>17.309642656322946</v>
      </c>
      <c r="I22" s="131">
        <v>33.562234761185728</v>
      </c>
      <c r="J22" s="11"/>
      <c r="K22" s="12">
        <v>24.409623762376238</v>
      </c>
      <c r="L22" s="147"/>
    </row>
    <row r="23" spans="1:12">
      <c r="A23" s="205"/>
      <c r="B23" s="129" t="s">
        <v>2</v>
      </c>
      <c r="C23" s="1">
        <v>29.207935107233407</v>
      </c>
      <c r="D23" s="1">
        <v>22.46884563780057</v>
      </c>
      <c r="E23" s="1">
        <v>22.15281246707238</v>
      </c>
      <c r="F23" s="130">
        <v>18.93502977466941</v>
      </c>
      <c r="G23" s="130">
        <v>19.071516000307938</v>
      </c>
      <c r="H23" s="130">
        <v>17.937393237102729</v>
      </c>
      <c r="I23" s="131">
        <v>33.634252044918895</v>
      </c>
      <c r="J23" s="11"/>
      <c r="K23" s="12">
        <v>24.561603056855201</v>
      </c>
      <c r="L23" s="147"/>
    </row>
    <row r="24" spans="1:12">
      <c r="A24" s="205"/>
      <c r="B24" s="129" t="s">
        <v>3</v>
      </c>
      <c r="C24" s="1">
        <v>22.891134214166883</v>
      </c>
      <c r="D24" s="1">
        <v>23.158563061133737</v>
      </c>
      <c r="E24" s="1">
        <v>22.869606975079293</v>
      </c>
      <c r="F24" s="130">
        <v>18.556237374340729</v>
      </c>
      <c r="G24" s="130">
        <v>19.623844988756758</v>
      </c>
      <c r="H24" s="130">
        <v>18.735662426119958</v>
      </c>
      <c r="I24" s="131">
        <v>33.839442826998585</v>
      </c>
      <c r="J24" s="11"/>
      <c r="K24" s="12">
        <v>24.544528448071176</v>
      </c>
      <c r="L24" s="147"/>
    </row>
    <row r="25" spans="1:12">
      <c r="A25" s="205"/>
      <c r="B25" s="129" t="s">
        <v>4</v>
      </c>
      <c r="C25" s="1">
        <v>26.981462899660482</v>
      </c>
      <c r="D25" s="1">
        <v>23.21237541197365</v>
      </c>
      <c r="E25" s="1">
        <v>23.481096059678478</v>
      </c>
      <c r="F25" s="130">
        <v>17.662942240797815</v>
      </c>
      <c r="G25" s="130">
        <v>18.737494138815325</v>
      </c>
      <c r="H25" s="130">
        <v>18.056504141515649</v>
      </c>
      <c r="I25" s="131">
        <v>36.80327043243075</v>
      </c>
      <c r="J25" s="11"/>
      <c r="K25" s="12">
        <v>24.536479640062005</v>
      </c>
      <c r="L25" s="147"/>
    </row>
    <row r="26" spans="1:12">
      <c r="A26" s="205"/>
      <c r="B26" s="129" t="s">
        <v>5</v>
      </c>
      <c r="C26" s="1">
        <v>22.392847570681628</v>
      </c>
      <c r="D26" s="1">
        <v>20.191273362577981</v>
      </c>
      <c r="E26" s="1">
        <v>19.428641213173691</v>
      </c>
      <c r="F26" s="130">
        <v>16.935070890870801</v>
      </c>
      <c r="G26" s="130">
        <v>17.200021109350971</v>
      </c>
      <c r="H26" s="130">
        <v>18.396641798853871</v>
      </c>
      <c r="I26" s="131">
        <v>35.114011516314783</v>
      </c>
      <c r="J26" s="11"/>
      <c r="K26" s="12">
        <v>24.62074435558327</v>
      </c>
      <c r="L26" s="147"/>
    </row>
    <row r="27" spans="1:12">
      <c r="A27" s="205"/>
      <c r="B27" s="129" t="s">
        <v>6</v>
      </c>
      <c r="C27" s="1">
        <v>21.793677538760949</v>
      </c>
      <c r="D27" s="1">
        <v>20.330620828661083</v>
      </c>
      <c r="E27" s="1">
        <v>22.082850387460223</v>
      </c>
      <c r="F27" s="130">
        <v>22.166124399407391</v>
      </c>
      <c r="G27" s="130">
        <v>18.171950436769503</v>
      </c>
      <c r="H27" s="130">
        <v>16.951930055165853</v>
      </c>
      <c r="I27" s="131">
        <v>33.413587871982038</v>
      </c>
      <c r="J27" s="11"/>
      <c r="K27" s="12">
        <v>24.422233287976606</v>
      </c>
      <c r="L27" s="147"/>
    </row>
    <row r="28" spans="1:12">
      <c r="A28" s="205"/>
      <c r="B28" s="129" t="s">
        <v>7</v>
      </c>
      <c r="C28" s="1">
        <v>20.149649068159793</v>
      </c>
      <c r="D28" s="1">
        <v>21.301189635069022</v>
      </c>
      <c r="E28" s="1">
        <v>21.034619342456551</v>
      </c>
      <c r="F28" s="130">
        <v>13.288309529453272</v>
      </c>
      <c r="G28" s="130">
        <v>15.788032680289794</v>
      </c>
      <c r="H28" s="130">
        <v>15.680098859311776</v>
      </c>
      <c r="I28" s="131">
        <v>33.082732253244657</v>
      </c>
      <c r="J28" s="11"/>
      <c r="K28" s="12">
        <v>24.24565269261053</v>
      </c>
      <c r="L28" s="147"/>
    </row>
    <row r="29" spans="1:12">
      <c r="A29" s="205"/>
      <c r="B29" s="129" t="s">
        <v>8</v>
      </c>
      <c r="C29" s="1">
        <v>22.575146016889224</v>
      </c>
      <c r="D29" s="1">
        <v>20.45914480724381</v>
      </c>
      <c r="E29" s="1">
        <v>20.06030508786759</v>
      </c>
      <c r="F29" s="130">
        <v>16.24036882075637</v>
      </c>
      <c r="G29" s="130">
        <v>16.521505148595057</v>
      </c>
      <c r="H29" s="130">
        <v>15.988308562637195</v>
      </c>
      <c r="I29" s="131">
        <v>28.599427590154548</v>
      </c>
      <c r="J29" s="11"/>
      <c r="K29" s="12">
        <v>23.936954134495572</v>
      </c>
      <c r="L29" s="147"/>
    </row>
    <row r="30" spans="1:12">
      <c r="A30" s="205"/>
      <c r="B30" s="129" t="s">
        <v>9</v>
      </c>
      <c r="C30" s="1">
        <v>21.899544485656509</v>
      </c>
      <c r="D30" s="1">
        <v>16.760437390043851</v>
      </c>
      <c r="E30" s="1">
        <v>18.995476924078151</v>
      </c>
      <c r="F30" s="130">
        <v>16.342030258700969</v>
      </c>
      <c r="G30" s="130">
        <v>18.249658669415329</v>
      </c>
      <c r="H30" s="130">
        <v>15.698090463016188</v>
      </c>
      <c r="I30" s="131">
        <v>26.434590581099453</v>
      </c>
      <c r="J30" s="11"/>
      <c r="K30" s="12">
        <v>23.63882833787466</v>
      </c>
      <c r="L30" s="147"/>
    </row>
    <row r="31" spans="1:12">
      <c r="A31" s="206"/>
      <c r="B31" s="129" t="s">
        <v>10</v>
      </c>
      <c r="C31" s="1">
        <v>20.232411302038571</v>
      </c>
      <c r="D31" s="1">
        <v>16.157475699940701</v>
      </c>
      <c r="E31" s="1">
        <v>19.344872222287172</v>
      </c>
      <c r="F31" s="130">
        <v>15.531632349266447</v>
      </c>
      <c r="G31" s="130">
        <v>17.492883050226897</v>
      </c>
      <c r="H31" s="130">
        <v>15.713435022331987</v>
      </c>
      <c r="I31" s="131">
        <v>26.811505143475909</v>
      </c>
      <c r="J31" s="11"/>
      <c r="K31" s="12">
        <v>23.240749269329559</v>
      </c>
      <c r="L31" s="147"/>
    </row>
    <row r="32" spans="1:12">
      <c r="A32" s="204">
        <v>2005</v>
      </c>
      <c r="B32" s="129" t="s">
        <v>37</v>
      </c>
      <c r="C32" s="1">
        <v>17.91437924295905</v>
      </c>
      <c r="D32" s="1">
        <v>18.71223745762461</v>
      </c>
      <c r="E32" s="1">
        <v>17.25623896095075</v>
      </c>
      <c r="F32" s="130">
        <v>14.59205812605315</v>
      </c>
      <c r="G32" s="130">
        <v>18.251298644281079</v>
      </c>
      <c r="H32" s="130">
        <v>14.630904793516503</v>
      </c>
      <c r="I32" s="131">
        <v>27.061679790026247</v>
      </c>
      <c r="J32" s="11"/>
      <c r="K32" s="12">
        <v>22.876045846775252</v>
      </c>
      <c r="L32" s="147"/>
    </row>
    <row r="33" spans="1:12">
      <c r="A33" s="205"/>
      <c r="B33" s="129" t="s">
        <v>0</v>
      </c>
      <c r="C33" s="1">
        <v>19.249407808859349</v>
      </c>
      <c r="D33" s="1">
        <v>18.665337767690282</v>
      </c>
      <c r="E33" s="1">
        <v>19.79099314197061</v>
      </c>
      <c r="F33" s="130">
        <v>15.229741483616749</v>
      </c>
      <c r="G33" s="130">
        <v>15.462088351074728</v>
      </c>
      <c r="H33" s="130">
        <v>15.446680168880569</v>
      </c>
      <c r="I33" s="131">
        <v>26.87467119846313</v>
      </c>
      <c r="J33" s="11"/>
      <c r="K33" s="12">
        <v>23.535586232454719</v>
      </c>
      <c r="L33" s="147"/>
    </row>
    <row r="34" spans="1:12">
      <c r="A34" s="205"/>
      <c r="B34" s="129" t="s">
        <v>1</v>
      </c>
      <c r="C34" s="1">
        <v>19.538343963508652</v>
      </c>
      <c r="D34" s="1">
        <v>18.830467367365429</v>
      </c>
      <c r="E34" s="1">
        <v>17.617000991301211</v>
      </c>
      <c r="F34" s="130">
        <v>15.929887764316213</v>
      </c>
      <c r="G34" s="130">
        <v>19.019699582679817</v>
      </c>
      <c r="H34" s="130">
        <v>15.862988314057281</v>
      </c>
      <c r="I34" s="131">
        <v>26.993612070532631</v>
      </c>
      <c r="J34" s="11"/>
      <c r="K34" s="12">
        <v>23.350316628169526</v>
      </c>
      <c r="L34" s="147"/>
    </row>
    <row r="35" spans="1:12">
      <c r="A35" s="205"/>
      <c r="B35" s="129" t="s">
        <v>2</v>
      </c>
      <c r="C35" s="1">
        <v>19.580347098157361</v>
      </c>
      <c r="D35" s="1">
        <v>22.660868284019525</v>
      </c>
      <c r="E35" s="1">
        <v>17.832283911030519</v>
      </c>
      <c r="F35" s="130">
        <v>14.775469963100061</v>
      </c>
      <c r="G35" s="130">
        <v>14.453254835367572</v>
      </c>
      <c r="H35" s="130">
        <v>14.605284826319446</v>
      </c>
      <c r="I35" s="131">
        <v>28.019529876188766</v>
      </c>
      <c r="J35" s="11"/>
      <c r="K35" s="12">
        <v>22.822706348291778</v>
      </c>
      <c r="L35" s="147"/>
    </row>
    <row r="36" spans="1:12">
      <c r="A36" s="205"/>
      <c r="B36" s="129" t="s">
        <v>3</v>
      </c>
      <c r="C36" s="1">
        <v>18.596801590888617</v>
      </c>
      <c r="D36" s="1">
        <v>15.994523563589848</v>
      </c>
      <c r="E36" s="1">
        <v>17.817342468540584</v>
      </c>
      <c r="F36" s="130">
        <v>15.035320154695169</v>
      </c>
      <c r="G36" s="130">
        <v>15.64039267203956</v>
      </c>
      <c r="H36" s="130">
        <v>14.885284814443699</v>
      </c>
      <c r="I36" s="131">
        <v>28.210655164373978</v>
      </c>
      <c r="J36" s="11"/>
      <c r="K36" s="12">
        <v>22.366976390565512</v>
      </c>
      <c r="L36" s="147"/>
    </row>
    <row r="37" spans="1:12">
      <c r="A37" s="205"/>
      <c r="B37" s="129" t="s">
        <v>4</v>
      </c>
      <c r="C37" s="1">
        <v>18.477469493386792</v>
      </c>
      <c r="D37" s="1">
        <v>16.666458919934495</v>
      </c>
      <c r="E37" s="1">
        <v>17.856481947935567</v>
      </c>
      <c r="F37" s="130">
        <v>15.431075141662564</v>
      </c>
      <c r="G37" s="130">
        <v>16.240886733857501</v>
      </c>
      <c r="H37" s="130">
        <v>14.937509475060798</v>
      </c>
      <c r="I37" s="131">
        <v>28.085639175888002</v>
      </c>
      <c r="J37" s="11"/>
      <c r="K37" s="12">
        <v>22.131405220934962</v>
      </c>
      <c r="L37" s="147"/>
    </row>
    <row r="38" spans="1:12">
      <c r="A38" s="205"/>
      <c r="B38" s="129" t="s">
        <v>5</v>
      </c>
      <c r="C38" s="1">
        <v>17.318300245688281</v>
      </c>
      <c r="D38" s="1">
        <v>17.437570598878171</v>
      </c>
      <c r="E38" s="1">
        <v>16.7383639843314</v>
      </c>
      <c r="F38" s="130">
        <v>13.676652463698447</v>
      </c>
      <c r="G38" s="130">
        <v>15.333117446321053</v>
      </c>
      <c r="H38" s="130">
        <v>15.587385846575835</v>
      </c>
      <c r="I38" s="131">
        <v>29.245654597734877</v>
      </c>
      <c r="J38" s="11"/>
      <c r="K38" s="12">
        <v>21.792680465462265</v>
      </c>
      <c r="L38" s="147"/>
    </row>
    <row r="39" spans="1:12">
      <c r="A39" s="205"/>
      <c r="B39" s="129" t="s">
        <v>6</v>
      </c>
      <c r="C39" s="1">
        <v>16.580256381219044</v>
      </c>
      <c r="D39" s="1">
        <v>14.657089225526461</v>
      </c>
      <c r="E39" s="1">
        <v>18.22213716840513</v>
      </c>
      <c r="F39" s="130">
        <v>14.795917452425766</v>
      </c>
      <c r="G39" s="130">
        <v>14.492650632132376</v>
      </c>
      <c r="H39" s="130">
        <v>15.337717246026363</v>
      </c>
      <c r="I39" s="131">
        <v>30.245835908847404</v>
      </c>
      <c r="J39" s="11"/>
      <c r="K39" s="12">
        <v>21.166402907733488</v>
      </c>
      <c r="L39" s="147"/>
    </row>
    <row r="40" spans="1:12">
      <c r="A40" s="205"/>
      <c r="B40" s="129" t="s">
        <v>7</v>
      </c>
      <c r="C40" s="1">
        <v>15.7138257783632</v>
      </c>
      <c r="D40" s="1">
        <v>14.281938012811818</v>
      </c>
      <c r="E40" s="1">
        <v>16.931898514515684</v>
      </c>
      <c r="F40" s="130">
        <v>14.798376028040572</v>
      </c>
      <c r="G40" s="130">
        <v>15.672903528717837</v>
      </c>
      <c r="H40" s="130">
        <v>15.556203953607776</v>
      </c>
      <c r="I40" s="131">
        <v>29.466976491799258</v>
      </c>
      <c r="J40" s="11"/>
      <c r="K40" s="12">
        <v>20.28064040825128</v>
      </c>
      <c r="L40" s="147"/>
    </row>
    <row r="41" spans="1:12">
      <c r="A41" s="205"/>
      <c r="B41" s="129" t="s">
        <v>8</v>
      </c>
      <c r="C41" s="1">
        <v>10.884070316811457</v>
      </c>
      <c r="D41" s="1">
        <v>14.163322143662247</v>
      </c>
      <c r="E41" s="1">
        <v>18.471236164251344</v>
      </c>
      <c r="F41" s="130">
        <v>12.330784261957589</v>
      </c>
      <c r="G41" s="130">
        <v>14.173123683873923</v>
      </c>
      <c r="H41" s="130">
        <v>15.914698681438988</v>
      </c>
      <c r="I41" s="131">
        <v>28.610455840885447</v>
      </c>
      <c r="J41" s="11"/>
      <c r="K41" s="12">
        <v>19.993021220739447</v>
      </c>
      <c r="L41" s="147"/>
    </row>
    <row r="42" spans="1:12">
      <c r="A42" s="205"/>
      <c r="B42" s="129" t="s">
        <v>9</v>
      </c>
      <c r="C42" s="1">
        <v>18.845931202737084</v>
      </c>
      <c r="D42" s="1">
        <v>14.116731041166849</v>
      </c>
      <c r="E42" s="1">
        <v>19.155724907636156</v>
      </c>
      <c r="F42" s="130">
        <v>15.17235694874576</v>
      </c>
      <c r="G42" s="130">
        <v>17.393341214472098</v>
      </c>
      <c r="H42" s="130">
        <v>13.631786756696608</v>
      </c>
      <c r="I42" s="131">
        <v>28.996806416332483</v>
      </c>
      <c r="J42" s="11"/>
      <c r="K42" s="12">
        <v>19.864219395608849</v>
      </c>
      <c r="L42" s="147"/>
    </row>
    <row r="43" spans="1:12">
      <c r="A43" s="206"/>
      <c r="B43" s="129" t="s">
        <v>10</v>
      </c>
      <c r="C43" s="1">
        <v>14.965224503828631</v>
      </c>
      <c r="D43" s="1">
        <v>16.774002835739715</v>
      </c>
      <c r="E43" s="1">
        <v>17.594693606172619</v>
      </c>
      <c r="F43" s="130">
        <v>13.258887347011418</v>
      </c>
      <c r="G43" s="130">
        <v>15.52140106763933</v>
      </c>
      <c r="H43" s="130">
        <v>15.797715907047882</v>
      </c>
      <c r="I43" s="131">
        <v>27.740136601044597</v>
      </c>
      <c r="J43" s="11"/>
      <c r="K43" s="12">
        <v>19.292539740741539</v>
      </c>
      <c r="L43" s="147"/>
    </row>
    <row r="44" spans="1:12">
      <c r="A44" s="204">
        <v>2006</v>
      </c>
      <c r="B44" s="129" t="s">
        <v>37</v>
      </c>
      <c r="C44" s="1">
        <v>14.814596625993838</v>
      </c>
      <c r="D44" s="1">
        <v>16.174101136911627</v>
      </c>
      <c r="E44" s="1">
        <v>17.316156358421104</v>
      </c>
      <c r="F44" s="130">
        <v>12.793293713753819</v>
      </c>
      <c r="G44" s="130">
        <v>15.576849938032808</v>
      </c>
      <c r="H44" s="130">
        <v>17.150853487156663</v>
      </c>
      <c r="I44" s="131">
        <v>29.1860960664802</v>
      </c>
      <c r="J44" s="12"/>
      <c r="K44" s="12">
        <v>19.299403764218177</v>
      </c>
      <c r="L44" s="12"/>
    </row>
    <row r="45" spans="1:12">
      <c r="A45" s="205"/>
      <c r="B45" s="129" t="s">
        <v>0</v>
      </c>
      <c r="C45" s="1">
        <v>16.977234239320435</v>
      </c>
      <c r="D45" s="1">
        <v>15.365237275489809</v>
      </c>
      <c r="E45" s="1">
        <v>15.635911297091976</v>
      </c>
      <c r="F45" s="130">
        <v>11.289046598268763</v>
      </c>
      <c r="G45" s="130">
        <v>14.548626973363239</v>
      </c>
      <c r="H45" s="130">
        <v>15.170947142592594</v>
      </c>
      <c r="I45" s="131">
        <v>29.236339647535573</v>
      </c>
      <c r="J45" s="12"/>
      <c r="K45" s="12">
        <v>19.17344629935997</v>
      </c>
      <c r="L45" s="12"/>
    </row>
    <row r="46" spans="1:12">
      <c r="A46" s="205"/>
      <c r="B46" s="129" t="s">
        <v>1</v>
      </c>
      <c r="C46" s="1">
        <v>16.192662523812313</v>
      </c>
      <c r="D46" s="1">
        <v>14.454095572602432</v>
      </c>
      <c r="E46" s="1">
        <v>16.669313310191349</v>
      </c>
      <c r="F46" s="130">
        <v>13.467318451543312</v>
      </c>
      <c r="G46" s="130">
        <v>15.284777163249345</v>
      </c>
      <c r="H46" s="130">
        <v>15.206348932607744</v>
      </c>
      <c r="I46" s="131">
        <v>28.08713368326206</v>
      </c>
      <c r="J46" s="12"/>
      <c r="K46" s="12">
        <v>19.021469299279016</v>
      </c>
      <c r="L46" s="12"/>
    </row>
    <row r="47" spans="1:12">
      <c r="A47" s="205"/>
      <c r="B47" s="129" t="s">
        <v>2</v>
      </c>
      <c r="C47" s="1">
        <v>16.156392913612478</v>
      </c>
      <c r="D47" s="1">
        <v>14.838024994197427</v>
      </c>
      <c r="E47" s="1">
        <v>16.754392199756968</v>
      </c>
      <c r="F47" s="130">
        <v>16.106340211444941</v>
      </c>
      <c r="G47" s="130">
        <v>15.807775954135581</v>
      </c>
      <c r="H47" s="130">
        <v>15.133590694224083</v>
      </c>
      <c r="I47" s="131">
        <v>26.078064685085767</v>
      </c>
      <c r="J47" s="12"/>
      <c r="K47" s="12">
        <v>18.657671522088403</v>
      </c>
      <c r="L47" s="12"/>
    </row>
    <row r="48" spans="1:12">
      <c r="A48" s="205"/>
      <c r="B48" s="129" t="s">
        <v>3</v>
      </c>
      <c r="C48" s="1">
        <v>16.524592277011649</v>
      </c>
      <c r="D48" s="1">
        <v>14.321480278799024</v>
      </c>
      <c r="E48" s="1">
        <v>21.581038833836054</v>
      </c>
      <c r="F48" s="130">
        <v>14.033601310387603</v>
      </c>
      <c r="G48" s="130">
        <v>16.9545631922106</v>
      </c>
      <c r="H48" s="130">
        <v>18.905651166396328</v>
      </c>
      <c r="I48" s="131">
        <v>26.658265044814343</v>
      </c>
      <c r="J48" s="12">
        <v>16.242460120327415</v>
      </c>
      <c r="K48" s="12">
        <v>18.972103330087332</v>
      </c>
      <c r="L48" s="12">
        <v>15.764992226551167</v>
      </c>
    </row>
    <row r="49" spans="1:12">
      <c r="A49" s="205"/>
      <c r="B49" s="129" t="s">
        <v>4</v>
      </c>
      <c r="C49" s="1">
        <v>15.947656883836533</v>
      </c>
      <c r="D49" s="1">
        <v>14.587806679983215</v>
      </c>
      <c r="E49" s="1">
        <v>18.485195790431835</v>
      </c>
      <c r="F49" s="130">
        <v>16.503654357595572</v>
      </c>
      <c r="G49" s="130">
        <v>16.234085047480988</v>
      </c>
      <c r="H49" s="130">
        <v>16.183079786032994</v>
      </c>
      <c r="I49" s="131">
        <v>26.869680617180318</v>
      </c>
      <c r="J49" s="12">
        <v>16.278752322629042</v>
      </c>
      <c r="K49" s="12">
        <v>18.773053004209721</v>
      </c>
      <c r="L49" s="12">
        <v>15.824787589001049</v>
      </c>
    </row>
    <row r="50" spans="1:12">
      <c r="A50" s="205"/>
      <c r="B50" s="129" t="s">
        <v>5</v>
      </c>
      <c r="C50" s="1">
        <v>15.142310849640939</v>
      </c>
      <c r="D50" s="1">
        <v>14.659725517212649</v>
      </c>
      <c r="E50" s="1">
        <v>18.271241238613502</v>
      </c>
      <c r="F50" s="130">
        <v>15.26431243136836</v>
      </c>
      <c r="G50" s="130">
        <v>15.300847645494951</v>
      </c>
      <c r="H50" s="130">
        <v>16.066842889821164</v>
      </c>
      <c r="I50" s="131">
        <v>27.872658461949111</v>
      </c>
      <c r="J50" s="12">
        <v>16.356208843176955</v>
      </c>
      <c r="K50" s="12">
        <v>18.700931346555585</v>
      </c>
      <c r="L50" s="12">
        <v>15.726822831630862</v>
      </c>
    </row>
    <row r="51" spans="1:12">
      <c r="A51" s="205"/>
      <c r="B51" s="129" t="s">
        <v>6</v>
      </c>
      <c r="C51" s="1">
        <v>15.08051673975865</v>
      </c>
      <c r="D51" s="1">
        <v>15.413191086479779</v>
      </c>
      <c r="E51" s="1">
        <v>18.451365693142538</v>
      </c>
      <c r="F51" s="130">
        <v>14.522949269377737</v>
      </c>
      <c r="G51" s="130">
        <v>16.236046774630978</v>
      </c>
      <c r="H51" s="130">
        <v>16.207032896231983</v>
      </c>
      <c r="I51" s="131">
        <v>27.930106813107237</v>
      </c>
      <c r="J51" s="12">
        <v>16.263959022045636</v>
      </c>
      <c r="K51" s="12">
        <v>18.435410156250004</v>
      </c>
      <c r="L51" s="12">
        <v>15.927209653056343</v>
      </c>
    </row>
    <row r="52" spans="1:12">
      <c r="A52" s="205"/>
      <c r="B52" s="129" t="s">
        <v>7</v>
      </c>
      <c r="C52" s="1">
        <v>14.287483473757714</v>
      </c>
      <c r="D52" s="1">
        <v>16.572347253716451</v>
      </c>
      <c r="E52" s="1">
        <v>18.509238876227116</v>
      </c>
      <c r="F52" s="130">
        <v>13.460061846066496</v>
      </c>
      <c r="G52" s="130">
        <v>16.082204975583355</v>
      </c>
      <c r="H52" s="130">
        <v>16.111505579876688</v>
      </c>
      <c r="I52" s="131">
        <v>28.276613853711016</v>
      </c>
      <c r="J52" s="12">
        <v>16.410849745518906</v>
      </c>
      <c r="K52" s="12">
        <v>18.402365086726071</v>
      </c>
      <c r="L52" s="12">
        <v>15.002139888038094</v>
      </c>
    </row>
    <row r="53" spans="1:12">
      <c r="A53" s="205"/>
      <c r="B53" s="129" t="s">
        <v>8</v>
      </c>
      <c r="C53" s="1">
        <v>15.339067846272147</v>
      </c>
      <c r="D53" s="1">
        <v>14.509237318962073</v>
      </c>
      <c r="E53" s="1">
        <v>20.944998696967879</v>
      </c>
      <c r="F53" s="130">
        <v>13.946615798897534</v>
      </c>
      <c r="G53" s="130">
        <v>15.532515942483316</v>
      </c>
      <c r="H53" s="130">
        <v>17.454595661261145</v>
      </c>
      <c r="I53" s="131">
        <v>28.938506293747864</v>
      </c>
      <c r="J53" s="12">
        <v>16.585892413503796</v>
      </c>
      <c r="K53" s="12">
        <v>18.560740319223619</v>
      </c>
      <c r="L53" s="12">
        <v>15.718996711527414</v>
      </c>
    </row>
    <row r="54" spans="1:12">
      <c r="A54" s="205"/>
      <c r="B54" s="129" t="s">
        <v>9</v>
      </c>
      <c r="C54" s="1">
        <v>15.345989444423431</v>
      </c>
      <c r="D54" s="1">
        <v>16.681993193880555</v>
      </c>
      <c r="E54" s="1">
        <v>18.345217353696441</v>
      </c>
      <c r="F54" s="130">
        <v>18.509721208134557</v>
      </c>
      <c r="G54" s="130">
        <v>16.730903111483482</v>
      </c>
      <c r="H54" s="130">
        <v>17.531161309575399</v>
      </c>
      <c r="I54" s="131">
        <v>29.221898431122366</v>
      </c>
      <c r="J54" s="12">
        <v>16.238556257203662</v>
      </c>
      <c r="K54" s="12">
        <v>18.492967385949928</v>
      </c>
      <c r="L54" s="12">
        <v>16.281364019549962</v>
      </c>
    </row>
    <row r="55" spans="1:12">
      <c r="A55" s="206"/>
      <c r="B55" s="129" t="s">
        <v>10</v>
      </c>
      <c r="C55" s="1">
        <v>17.167879060709595</v>
      </c>
      <c r="D55" s="1">
        <v>15.258357416851526</v>
      </c>
      <c r="E55" s="1">
        <v>17.764388881458171</v>
      </c>
      <c r="F55" s="130">
        <v>15.177272051210903</v>
      </c>
      <c r="G55" s="130">
        <v>15.235193550382785</v>
      </c>
      <c r="H55" s="130">
        <v>16.559202845995301</v>
      </c>
      <c r="I55" s="131">
        <v>29.468917156119431</v>
      </c>
      <c r="J55" s="12">
        <v>16.392013213054959</v>
      </c>
      <c r="K55" s="12">
        <v>18.689641129347621</v>
      </c>
      <c r="L55" s="12">
        <v>15.721895538805244</v>
      </c>
    </row>
    <row r="56" spans="1:12">
      <c r="A56" s="204">
        <v>2007</v>
      </c>
      <c r="B56" s="129" t="s">
        <v>37</v>
      </c>
      <c r="C56" s="1">
        <v>15.388683577624793</v>
      </c>
      <c r="D56" s="1">
        <v>16.344825649300084</v>
      </c>
      <c r="E56" s="1">
        <v>18.079432915417673</v>
      </c>
      <c r="F56" s="130">
        <v>18.607212228334912</v>
      </c>
      <c r="G56" s="130">
        <v>16.354496026919225</v>
      </c>
      <c r="H56" s="130">
        <v>17.001004531560493</v>
      </c>
      <c r="I56" s="131">
        <v>30.873854959341102</v>
      </c>
      <c r="J56" s="12">
        <v>16.223297628784177</v>
      </c>
      <c r="K56" s="12">
        <v>18.411410242336455</v>
      </c>
      <c r="L56" s="12">
        <v>15.676411639493512</v>
      </c>
    </row>
    <row r="57" spans="1:12">
      <c r="A57" s="205"/>
      <c r="B57" s="129" t="s">
        <v>0</v>
      </c>
      <c r="C57" s="1">
        <v>15.288304460083904</v>
      </c>
      <c r="D57" s="1">
        <v>15.963218206526349</v>
      </c>
      <c r="E57" s="1">
        <v>18.526191595317272</v>
      </c>
      <c r="F57" s="130">
        <v>14.689478662537313</v>
      </c>
      <c r="G57" s="130">
        <v>17.003286650204597</v>
      </c>
      <c r="H57" s="130">
        <v>16.267143004486147</v>
      </c>
      <c r="I57" s="131">
        <v>30.82534065808877</v>
      </c>
      <c r="J57" s="12">
        <v>16.24134868422567</v>
      </c>
      <c r="K57" s="12">
        <v>18.67512178873298</v>
      </c>
      <c r="L57" s="12">
        <v>15.428628603014936</v>
      </c>
    </row>
    <row r="58" spans="1:12">
      <c r="A58" s="205"/>
      <c r="B58" s="129" t="s">
        <v>1</v>
      </c>
      <c r="C58" s="1">
        <v>15.593736890192138</v>
      </c>
      <c r="D58" s="1">
        <v>15.762326261888118</v>
      </c>
      <c r="E58" s="1">
        <v>18.289419369758523</v>
      </c>
      <c r="F58" s="130">
        <v>15.270736551618768</v>
      </c>
      <c r="G58" s="130">
        <v>16.974402581104016</v>
      </c>
      <c r="H58" s="130">
        <v>16.93484668274537</v>
      </c>
      <c r="I58" s="131">
        <v>31.143105720113354</v>
      </c>
      <c r="J58" s="12">
        <v>16.334317248699779</v>
      </c>
      <c r="K58" s="12">
        <v>18.697505996037403</v>
      </c>
      <c r="L58" s="12">
        <v>16.090159375988666</v>
      </c>
    </row>
    <row r="59" spans="1:12">
      <c r="A59" s="205"/>
      <c r="B59" s="129" t="s">
        <v>2</v>
      </c>
      <c r="C59" s="1">
        <v>16.122821707686249</v>
      </c>
      <c r="D59" s="1">
        <v>16.611795276249641</v>
      </c>
      <c r="E59" s="1">
        <v>18.71497165370716</v>
      </c>
      <c r="F59" s="130">
        <v>15.374880114481595</v>
      </c>
      <c r="G59" s="130">
        <v>16.031535386862792</v>
      </c>
      <c r="H59" s="130">
        <v>16.503578810525607</v>
      </c>
      <c r="I59" s="131">
        <v>31.235673984055556</v>
      </c>
      <c r="J59" s="12">
        <v>16.340786617535869</v>
      </c>
      <c r="K59" s="12">
        <v>18.570697262219007</v>
      </c>
      <c r="L59" s="12">
        <v>16.0315368225931</v>
      </c>
    </row>
    <row r="60" spans="1:12">
      <c r="A60" s="205"/>
      <c r="B60" s="129" t="s">
        <v>3</v>
      </c>
      <c r="C60" s="1">
        <v>14.055271863700671</v>
      </c>
      <c r="D60" s="1">
        <v>18.470102122053845</v>
      </c>
      <c r="E60" s="1">
        <v>19.248296000794085</v>
      </c>
      <c r="F60" s="130">
        <v>14.407667704286474</v>
      </c>
      <c r="G60" s="130">
        <v>16.368659602267172</v>
      </c>
      <c r="H60" s="130">
        <v>15.269467845401545</v>
      </c>
      <c r="I60" s="131">
        <v>30.572025101443806</v>
      </c>
      <c r="J60" s="12">
        <v>16.441938767038533</v>
      </c>
      <c r="K60" s="12">
        <v>18.494838769953553</v>
      </c>
      <c r="L60" s="12">
        <v>16.13375766193095</v>
      </c>
    </row>
    <row r="61" spans="1:12">
      <c r="A61" s="205"/>
      <c r="B61" s="129" t="s">
        <v>4</v>
      </c>
      <c r="C61" s="1">
        <v>17.295117202498894</v>
      </c>
      <c r="D61" s="1">
        <v>17.853251082413738</v>
      </c>
      <c r="E61" s="1">
        <v>17.268921360622549</v>
      </c>
      <c r="F61" s="130">
        <v>15.669784445012006</v>
      </c>
      <c r="G61" s="130">
        <v>16.013804581019116</v>
      </c>
      <c r="H61" s="130">
        <v>16.392553818171383</v>
      </c>
      <c r="I61" s="131">
        <v>30.128177614559576</v>
      </c>
      <c r="J61" s="12">
        <v>16.722938862903149</v>
      </c>
      <c r="K61" s="12">
        <v>18.415694989885804</v>
      </c>
      <c r="L61" s="12">
        <v>16.354908782693531</v>
      </c>
    </row>
    <row r="62" spans="1:12">
      <c r="A62" s="205"/>
      <c r="B62" s="129" t="s">
        <v>5</v>
      </c>
      <c r="C62" s="1">
        <v>16.194742833499774</v>
      </c>
      <c r="D62" s="1">
        <v>17.214673519126055</v>
      </c>
      <c r="E62" s="1">
        <v>16.04491230962228</v>
      </c>
      <c r="F62" s="130">
        <v>14.858488815651762</v>
      </c>
      <c r="G62" s="130">
        <v>16.045036278717667</v>
      </c>
      <c r="H62" s="130">
        <v>14.672813141670947</v>
      </c>
      <c r="I62" s="131">
        <v>29.50316297026724</v>
      </c>
      <c r="J62" s="12">
        <v>16.442889579292082</v>
      </c>
      <c r="K62" s="12">
        <v>18.281302829914214</v>
      </c>
      <c r="L62" s="12">
        <v>16.05808228768473</v>
      </c>
    </row>
    <row r="63" spans="1:12">
      <c r="A63" s="205"/>
      <c r="B63" s="129" t="s">
        <v>6</v>
      </c>
      <c r="C63" s="1">
        <v>15.733067507777481</v>
      </c>
      <c r="D63" s="1">
        <v>16.511369193673428</v>
      </c>
      <c r="E63" s="1">
        <v>17.391298970725753</v>
      </c>
      <c r="F63" s="130">
        <v>15.179505376987485</v>
      </c>
      <c r="G63" s="130">
        <v>16.803995917135232</v>
      </c>
      <c r="H63" s="130">
        <v>14.455048406245968</v>
      </c>
      <c r="I63" s="131">
        <v>29.672546114492402</v>
      </c>
      <c r="J63" s="12">
        <v>16.152746379102773</v>
      </c>
      <c r="K63" s="12">
        <v>18.165499781510956</v>
      </c>
      <c r="L63" s="12">
        <v>16.130128888002584</v>
      </c>
    </row>
    <row r="64" spans="1:12">
      <c r="A64" s="205"/>
      <c r="B64" s="129" t="s">
        <v>7</v>
      </c>
      <c r="C64" s="1">
        <v>19.86737331769012</v>
      </c>
      <c r="D64" s="1">
        <v>17.062489122671732</v>
      </c>
      <c r="E64" s="1">
        <v>17.94622668256774</v>
      </c>
      <c r="F64" s="130">
        <v>16.700805499951471</v>
      </c>
      <c r="G64" s="130">
        <v>15.700420292680537</v>
      </c>
      <c r="H64" s="130">
        <v>13.612849452639226</v>
      </c>
      <c r="I64" s="131">
        <v>29.697511884157866</v>
      </c>
      <c r="J64" s="12">
        <v>16.078254740431859</v>
      </c>
      <c r="K64" s="12">
        <v>18.03772903465013</v>
      </c>
      <c r="L64" s="12">
        <v>15.982625867458061</v>
      </c>
    </row>
    <row r="65" spans="1:12">
      <c r="A65" s="205"/>
      <c r="B65" s="129" t="s">
        <v>8</v>
      </c>
      <c r="C65" s="1">
        <v>15.655625320108463</v>
      </c>
      <c r="D65" s="1">
        <v>16.090593903237064</v>
      </c>
      <c r="E65" s="1">
        <v>17.505604962620822</v>
      </c>
      <c r="F65" s="130">
        <v>15.538613274112182</v>
      </c>
      <c r="G65" s="130">
        <v>15.505651228116427</v>
      </c>
      <c r="H65" s="130">
        <v>15.716750317923266</v>
      </c>
      <c r="I65" s="131">
        <v>29.630484279113958</v>
      </c>
      <c r="J65" s="12">
        <v>15.926199749191946</v>
      </c>
      <c r="K65" s="12">
        <v>17.919865938542831</v>
      </c>
      <c r="L65" s="12">
        <v>15.976020073875457</v>
      </c>
    </row>
    <row r="66" spans="1:12">
      <c r="A66" s="205"/>
      <c r="B66" s="129" t="s">
        <v>9</v>
      </c>
      <c r="C66" s="1">
        <v>16.888820594643093</v>
      </c>
      <c r="D66" s="1">
        <v>19.189455368239656</v>
      </c>
      <c r="E66" s="1">
        <v>18.737136174842281</v>
      </c>
      <c r="F66" s="130">
        <v>14.457193718465108</v>
      </c>
      <c r="G66" s="130">
        <v>16.178793141261636</v>
      </c>
      <c r="H66" s="130">
        <v>11.967812790433888</v>
      </c>
      <c r="I66" s="131">
        <v>29.663926951354085</v>
      </c>
      <c r="J66" s="12">
        <v>15.895374953465263</v>
      </c>
      <c r="K66" s="12">
        <v>17.823427174708105</v>
      </c>
      <c r="L66" s="12">
        <v>15.254495276118748</v>
      </c>
    </row>
    <row r="67" spans="1:12">
      <c r="A67" s="206"/>
      <c r="B67" s="129" t="s">
        <v>10</v>
      </c>
      <c r="C67" s="1">
        <v>15.189984713083089</v>
      </c>
      <c r="D67" s="1">
        <v>16.788498486586679</v>
      </c>
      <c r="E67" s="1">
        <v>18.287101769713253</v>
      </c>
      <c r="F67" s="130">
        <v>14.380579359268982</v>
      </c>
      <c r="G67" s="130">
        <v>17.072523666726767</v>
      </c>
      <c r="H67" s="130">
        <v>15.154427737476098</v>
      </c>
      <c r="I67" s="131">
        <v>29.62314542492215</v>
      </c>
      <c r="J67" s="12">
        <v>16.135568000187543</v>
      </c>
      <c r="K67" s="12">
        <v>17.732870291501428</v>
      </c>
      <c r="L67" s="12">
        <v>15.805803937757338</v>
      </c>
    </row>
    <row r="68" spans="1:12">
      <c r="A68" s="204">
        <v>2008</v>
      </c>
      <c r="B68" s="129" t="s">
        <v>37</v>
      </c>
      <c r="C68" s="1">
        <v>15.332979363792935</v>
      </c>
      <c r="D68" s="1">
        <v>15.964080547286221</v>
      </c>
      <c r="E68" s="1">
        <v>16.521637339679231</v>
      </c>
      <c r="F68" s="130">
        <v>13.958921616802185</v>
      </c>
      <c r="G68" s="130">
        <v>16.763619923955524</v>
      </c>
      <c r="H68" s="130">
        <v>9.8404127589460835</v>
      </c>
      <c r="I68" s="131">
        <v>28.744319026117925</v>
      </c>
      <c r="J68" s="12">
        <v>15.900192074586183</v>
      </c>
      <c r="K68" s="12">
        <v>17.581720480233336</v>
      </c>
      <c r="L68" s="12">
        <v>15.724012407053634</v>
      </c>
    </row>
    <row r="69" spans="1:12">
      <c r="A69" s="205"/>
      <c r="B69" s="129" t="s">
        <v>0</v>
      </c>
      <c r="C69" s="1">
        <v>16.839955498354705</v>
      </c>
      <c r="D69" s="1">
        <v>16.026839718239465</v>
      </c>
      <c r="E69" s="1">
        <v>17.960065706112076</v>
      </c>
      <c r="F69" s="130">
        <v>15.662396400657153</v>
      </c>
      <c r="G69" s="130">
        <v>16.496059764985926</v>
      </c>
      <c r="H69" s="130">
        <v>15.85003434356004</v>
      </c>
      <c r="I69" s="131">
        <v>28.422497011826234</v>
      </c>
      <c r="J69" s="12">
        <v>15.841113044669061</v>
      </c>
      <c r="K69" s="12">
        <v>17.374508230370015</v>
      </c>
      <c r="L69" s="12">
        <v>15.733483922894026</v>
      </c>
    </row>
    <row r="70" spans="1:12">
      <c r="A70" s="205"/>
      <c r="B70" s="129" t="s">
        <v>1</v>
      </c>
      <c r="C70" s="1">
        <v>16.958301958424553</v>
      </c>
      <c r="D70" s="1">
        <v>16.451886318633445</v>
      </c>
      <c r="E70" s="1">
        <v>18.142198757441182</v>
      </c>
      <c r="F70" s="130">
        <v>14.151654151200566</v>
      </c>
      <c r="G70" s="130">
        <v>16.906118038182449</v>
      </c>
      <c r="H70" s="130">
        <v>15.936205224694113</v>
      </c>
      <c r="I70" s="131">
        <v>24.429138291662447</v>
      </c>
      <c r="J70" s="12">
        <v>15.987280690111238</v>
      </c>
      <c r="K70" s="12">
        <v>18.259786121645334</v>
      </c>
      <c r="L70" s="12">
        <v>15.853342443724628</v>
      </c>
    </row>
    <row r="71" spans="1:12">
      <c r="A71" s="205"/>
      <c r="B71" s="129" t="s">
        <v>2</v>
      </c>
      <c r="C71" s="1">
        <v>16.306572400496503</v>
      </c>
      <c r="D71" s="1">
        <v>16.053059948106291</v>
      </c>
      <c r="E71" s="1">
        <v>18.004790279953376</v>
      </c>
      <c r="F71" s="130">
        <v>14.85102332665088</v>
      </c>
      <c r="G71" s="130">
        <v>16.476207253162425</v>
      </c>
      <c r="H71" s="130">
        <v>16.064290847901276</v>
      </c>
      <c r="I71" s="131">
        <v>24.547595421508465</v>
      </c>
      <c r="J71" s="12">
        <v>16.232714530875054</v>
      </c>
      <c r="K71" s="12">
        <v>18.089336527223729</v>
      </c>
      <c r="L71" s="12">
        <v>15.741456293982894</v>
      </c>
    </row>
    <row r="72" spans="1:12">
      <c r="A72" s="205"/>
      <c r="B72" s="129" t="s">
        <v>3</v>
      </c>
      <c r="C72" s="1">
        <v>16.507010002332244</v>
      </c>
      <c r="D72" s="1">
        <v>16.077417162839698</v>
      </c>
      <c r="E72" s="1">
        <v>18.249069416609721</v>
      </c>
      <c r="F72" s="130">
        <v>16.305774170780477</v>
      </c>
      <c r="G72" s="130">
        <v>15.413431544107839</v>
      </c>
      <c r="H72" s="130">
        <v>17.208906067772272</v>
      </c>
      <c r="I72" s="131">
        <v>24.342338759821029</v>
      </c>
      <c r="J72" s="12">
        <v>16.330620188221015</v>
      </c>
      <c r="K72" s="12">
        <v>17.899222317928654</v>
      </c>
      <c r="L72" s="12">
        <v>16.3700911253312</v>
      </c>
    </row>
    <row r="73" spans="1:12">
      <c r="A73" s="205"/>
      <c r="B73" s="129" t="s">
        <v>4</v>
      </c>
      <c r="C73" s="1">
        <v>17.108328093899466</v>
      </c>
      <c r="D73" s="1">
        <v>17.316115640458367</v>
      </c>
      <c r="E73" s="1">
        <v>19.165658970160397</v>
      </c>
      <c r="F73" s="130">
        <v>16.590068656771777</v>
      </c>
      <c r="G73" s="130">
        <v>16.827548479832551</v>
      </c>
      <c r="H73" s="130">
        <v>17.52524883731531</v>
      </c>
      <c r="I73" s="131">
        <v>24.19032003943774</v>
      </c>
      <c r="J73" s="12">
        <v>16.52563064675099</v>
      </c>
      <c r="K73" s="12">
        <v>18.196274899435554</v>
      </c>
      <c r="L73" s="12">
        <v>17.194377819770441</v>
      </c>
    </row>
    <row r="74" spans="1:12">
      <c r="A74" s="205"/>
      <c r="B74" s="129" t="s">
        <v>5</v>
      </c>
      <c r="C74" s="1">
        <v>16.200822044567992</v>
      </c>
      <c r="D74" s="1">
        <v>18.025352650863358</v>
      </c>
      <c r="E74" s="1">
        <v>17.658055676037083</v>
      </c>
      <c r="F74" s="130">
        <v>15.107386019515534</v>
      </c>
      <c r="G74" s="130">
        <v>18.515365476288657</v>
      </c>
      <c r="H74" s="130">
        <v>18.120099947746144</v>
      </c>
      <c r="I74" s="131">
        <v>24.298976146342753</v>
      </c>
      <c r="J74" s="12">
        <v>16.834462010844518</v>
      </c>
      <c r="K74" s="12">
        <v>17.988325251027746</v>
      </c>
      <c r="L74" s="12">
        <v>17.675586899943195</v>
      </c>
    </row>
    <row r="75" spans="1:12">
      <c r="A75" s="205"/>
      <c r="B75" s="129" t="s">
        <v>6</v>
      </c>
      <c r="C75" s="1">
        <v>18.475146531779373</v>
      </c>
      <c r="D75" s="1">
        <v>18.866019259003703</v>
      </c>
      <c r="E75" s="1">
        <v>21.848899295819844</v>
      </c>
      <c r="F75" s="130">
        <v>17.861350699318102</v>
      </c>
      <c r="G75" s="130">
        <v>23.942153857064696</v>
      </c>
      <c r="H75" s="130">
        <v>19.537767348186051</v>
      </c>
      <c r="I75" s="131">
        <v>24.447159001620857</v>
      </c>
      <c r="J75" s="12">
        <v>17.389167286338019</v>
      </c>
      <c r="K75" s="12">
        <v>18.392068540247351</v>
      </c>
      <c r="L75" s="12">
        <v>17.341277689278954</v>
      </c>
    </row>
    <row r="76" spans="1:12">
      <c r="A76" s="205"/>
      <c r="B76" s="129" t="s">
        <v>7</v>
      </c>
      <c r="C76" s="1">
        <v>17.425511872207782</v>
      </c>
      <c r="D76" s="1">
        <v>15.117179739734032</v>
      </c>
      <c r="E76" s="1">
        <v>19.245395565392126</v>
      </c>
      <c r="F76" s="130">
        <v>17.768219838137156</v>
      </c>
      <c r="G76" s="130">
        <v>18.801846048921742</v>
      </c>
      <c r="H76" s="130">
        <v>18.291494895126537</v>
      </c>
      <c r="I76" s="131">
        <v>24.552711129216682</v>
      </c>
      <c r="J76" s="12">
        <v>16.955555082882142</v>
      </c>
      <c r="K76" s="12">
        <v>19.099919723200617</v>
      </c>
      <c r="L76" s="12">
        <v>18.337202015584616</v>
      </c>
    </row>
    <row r="77" spans="1:12">
      <c r="A77" s="205"/>
      <c r="B77" s="129" t="s">
        <v>8</v>
      </c>
      <c r="C77" s="1">
        <v>14.98807965949702</v>
      </c>
      <c r="D77" s="1">
        <v>16.69906741199512</v>
      </c>
      <c r="E77" s="1">
        <v>20.383239600350482</v>
      </c>
      <c r="F77" s="130">
        <v>12.377017881302157</v>
      </c>
      <c r="G77" s="130">
        <v>17.934073122033716</v>
      </c>
      <c r="H77" s="130">
        <v>19.481422284282061</v>
      </c>
      <c r="I77" s="131">
        <v>24.471625211530071</v>
      </c>
      <c r="J77" s="12">
        <v>17.116632465118499</v>
      </c>
      <c r="K77" s="12">
        <v>18.214359422491508</v>
      </c>
      <c r="L77" s="12">
        <v>18.996923109261097</v>
      </c>
    </row>
    <row r="78" spans="1:12">
      <c r="A78" s="205"/>
      <c r="B78" s="129" t="s">
        <v>9</v>
      </c>
      <c r="C78" s="1">
        <v>18.320555171488053</v>
      </c>
      <c r="D78" s="1">
        <v>16.088355799015911</v>
      </c>
      <c r="E78" s="1">
        <v>20.801743067155691</v>
      </c>
      <c r="F78" s="130">
        <v>17.920879438635474</v>
      </c>
      <c r="G78" s="130">
        <v>16.350657617998934</v>
      </c>
      <c r="H78" s="130">
        <v>20.022228170268576</v>
      </c>
      <c r="I78" s="131">
        <v>24.903755211763592</v>
      </c>
      <c r="J78" s="12">
        <v>17.181612068543998</v>
      </c>
      <c r="K78" s="12">
        <v>18.637598802610547</v>
      </c>
      <c r="L78" s="12">
        <v>18.829450659672506</v>
      </c>
    </row>
    <row r="79" spans="1:12">
      <c r="A79" s="206"/>
      <c r="B79" s="129" t="s">
        <v>10</v>
      </c>
      <c r="C79" s="1">
        <v>15.918683462106189</v>
      </c>
      <c r="D79" s="1">
        <v>19.379591546763773</v>
      </c>
      <c r="E79" s="1">
        <v>18.50422244408195</v>
      </c>
      <c r="F79" s="130">
        <v>18.773384524092787</v>
      </c>
      <c r="G79" s="130">
        <v>19.514494120194385</v>
      </c>
      <c r="H79" s="130">
        <v>18.947254392294617</v>
      </c>
      <c r="I79" s="131">
        <v>25.102482312218861</v>
      </c>
      <c r="J79" s="12">
        <v>17.460990647678841</v>
      </c>
      <c r="K79" s="12">
        <v>18.83507867052975</v>
      </c>
      <c r="L79" s="12">
        <v>19.131854798283349</v>
      </c>
    </row>
    <row r="80" spans="1:12">
      <c r="A80" s="204">
        <v>2009</v>
      </c>
      <c r="B80" s="129" t="s">
        <v>37</v>
      </c>
      <c r="C80" s="1">
        <v>19.592942018831508</v>
      </c>
      <c r="D80" s="1">
        <v>17.233173491682514</v>
      </c>
      <c r="E80" s="1">
        <v>20.848397966541249</v>
      </c>
      <c r="F80" s="130">
        <v>17.896385300018984</v>
      </c>
      <c r="G80" s="130">
        <v>19.658139241475759</v>
      </c>
      <c r="H80" s="130">
        <v>18.392249059037074</v>
      </c>
      <c r="I80" s="131">
        <v>26.333650464430988</v>
      </c>
      <c r="J80" s="12">
        <v>17.588417221703274</v>
      </c>
      <c r="K80" s="12">
        <v>19.622516768487102</v>
      </c>
      <c r="L80" s="12">
        <v>20.992005660278686</v>
      </c>
    </row>
    <row r="81" spans="1:12">
      <c r="A81" s="205"/>
      <c r="B81" s="129" t="s">
        <v>0</v>
      </c>
      <c r="C81" s="1">
        <v>17.859134333035435</v>
      </c>
      <c r="D81" s="1">
        <v>14.446588103217215</v>
      </c>
      <c r="E81" s="1">
        <v>22.126981562684257</v>
      </c>
      <c r="F81" s="130">
        <v>20.667190226891684</v>
      </c>
      <c r="G81" s="130">
        <v>20.136736350332011</v>
      </c>
      <c r="H81" s="130">
        <v>18.944122111828495</v>
      </c>
      <c r="I81" s="131">
        <v>26.671499367086767</v>
      </c>
      <c r="J81" s="12">
        <v>17.611163352656153</v>
      </c>
      <c r="K81" s="12">
        <v>19.684123667002066</v>
      </c>
      <c r="L81" s="12">
        <v>19.300192988616967</v>
      </c>
    </row>
    <row r="82" spans="1:12">
      <c r="A82" s="205"/>
      <c r="B82" s="129" t="s">
        <v>1</v>
      </c>
      <c r="C82" s="1">
        <v>19.537381983375965</v>
      </c>
      <c r="D82" s="1">
        <v>14.489757388317228</v>
      </c>
      <c r="E82" s="1">
        <v>18.765816139817449</v>
      </c>
      <c r="F82" s="130">
        <v>18.656379662461042</v>
      </c>
      <c r="G82" s="130">
        <v>18.282283879536674</v>
      </c>
      <c r="H82" s="130">
        <v>19.330110031039364</v>
      </c>
      <c r="I82" s="131">
        <v>26.877568898027498</v>
      </c>
      <c r="J82" s="12">
        <v>17.59290543083041</v>
      </c>
      <c r="K82" s="12">
        <v>19.764991361380684</v>
      </c>
      <c r="L82" s="12">
        <v>18.91055979820317</v>
      </c>
    </row>
    <row r="83" spans="1:12">
      <c r="A83" s="205"/>
      <c r="B83" s="129" t="s">
        <v>2</v>
      </c>
      <c r="C83" s="1">
        <v>17.634246102000983</v>
      </c>
      <c r="D83" s="1">
        <v>18.286235355325527</v>
      </c>
      <c r="E83" s="1">
        <v>20.496770768696003</v>
      </c>
      <c r="F83" s="130">
        <v>19.65726969642391</v>
      </c>
      <c r="G83" s="130">
        <v>20.338298108644754</v>
      </c>
      <c r="H83" s="130">
        <v>19.386690103872713</v>
      </c>
      <c r="I83" s="131">
        <v>27.132852923270814</v>
      </c>
      <c r="J83" s="12">
        <v>18.144876110005377</v>
      </c>
      <c r="K83" s="12">
        <v>19.832169335646537</v>
      </c>
      <c r="L83" s="12">
        <v>19.278417808103686</v>
      </c>
    </row>
    <row r="84" spans="1:12">
      <c r="A84" s="205"/>
      <c r="B84" s="129" t="s">
        <v>3</v>
      </c>
      <c r="C84" s="1">
        <v>18.929223385400537</v>
      </c>
      <c r="D84" s="1">
        <v>17.951825165834894</v>
      </c>
      <c r="E84" s="1">
        <v>20.403761040528696</v>
      </c>
      <c r="F84" s="130">
        <v>17.805649609436241</v>
      </c>
      <c r="G84" s="130">
        <v>17.624293940909457</v>
      </c>
      <c r="H84" s="130">
        <v>19.311659864955491</v>
      </c>
      <c r="I84" s="131">
        <v>27.7190736665443</v>
      </c>
      <c r="J84" s="12">
        <v>17.673523536970755</v>
      </c>
      <c r="K84" s="12">
        <v>19.825200175085531</v>
      </c>
      <c r="L84" s="12">
        <v>17.937957490115075</v>
      </c>
    </row>
    <row r="85" spans="1:12">
      <c r="A85" s="205"/>
      <c r="B85" s="129" t="s">
        <v>4</v>
      </c>
      <c r="C85" s="1">
        <v>17.482494092567865</v>
      </c>
      <c r="D85" s="1">
        <v>15.942838374828183</v>
      </c>
      <c r="E85" s="1">
        <v>20.059240016906699</v>
      </c>
      <c r="F85" s="130">
        <v>18.011411572211316</v>
      </c>
      <c r="G85" s="130">
        <v>18.665265645516232</v>
      </c>
      <c r="H85" s="130">
        <v>19.151401852227661</v>
      </c>
      <c r="I85" s="131">
        <v>28.056339124283983</v>
      </c>
      <c r="J85" s="12">
        <v>17.793083949539756</v>
      </c>
      <c r="K85" s="12">
        <v>20.188313696964357</v>
      </c>
      <c r="L85" s="12">
        <v>17.656659033178517</v>
      </c>
    </row>
    <row r="86" spans="1:12">
      <c r="A86" s="205"/>
      <c r="B86" s="129" t="s">
        <v>5</v>
      </c>
      <c r="C86" s="1">
        <v>20.257832919677714</v>
      </c>
      <c r="D86" s="1">
        <v>16.97259916510659</v>
      </c>
      <c r="E86" s="1">
        <v>19.846490400957197</v>
      </c>
      <c r="F86" s="130">
        <v>18.558856787780126</v>
      </c>
      <c r="G86" s="130">
        <v>20.585648723697467</v>
      </c>
      <c r="H86" s="130">
        <v>20.284266470216082</v>
      </c>
      <c r="I86" s="131">
        <v>28.353796318071467</v>
      </c>
      <c r="J86" s="12">
        <v>17.795638181541104</v>
      </c>
      <c r="K86" s="12">
        <v>20.447600576590858</v>
      </c>
      <c r="L86" s="12">
        <v>18.602916403124205</v>
      </c>
    </row>
    <row r="87" spans="1:12">
      <c r="A87" s="205"/>
      <c r="B87" s="129" t="s">
        <v>6</v>
      </c>
      <c r="C87" s="1">
        <v>17.919605592894953</v>
      </c>
      <c r="D87" s="1">
        <v>18.65879977071906</v>
      </c>
      <c r="E87" s="1">
        <v>19.090281056445274</v>
      </c>
      <c r="F87" s="130">
        <v>14.249632338870297</v>
      </c>
      <c r="G87" s="130">
        <v>19.200328699505853</v>
      </c>
      <c r="H87" s="130">
        <v>18.701982365095777</v>
      </c>
      <c r="I87" s="131">
        <v>28.727989450794077</v>
      </c>
      <c r="J87" s="12">
        <v>17.686540621105827</v>
      </c>
      <c r="K87" s="12">
        <v>20.502755713015638</v>
      </c>
      <c r="L87" s="12">
        <v>17.982243537131723</v>
      </c>
    </row>
    <row r="88" spans="1:12">
      <c r="A88" s="205"/>
      <c r="B88" s="129" t="s">
        <v>7</v>
      </c>
      <c r="C88" s="1">
        <v>17.919605592894953</v>
      </c>
      <c r="D88" s="1">
        <v>17.2</v>
      </c>
      <c r="E88" s="1">
        <v>19.2</v>
      </c>
      <c r="F88" s="130">
        <v>15</v>
      </c>
      <c r="G88" s="130">
        <v>21.7</v>
      </c>
      <c r="H88" s="130">
        <v>17.600000000000001</v>
      </c>
      <c r="I88" s="131">
        <v>29.058140409882757</v>
      </c>
      <c r="J88" s="12">
        <v>17.825552738759569</v>
      </c>
      <c r="K88" s="12">
        <v>20.57914703534437</v>
      </c>
      <c r="L88" s="12">
        <v>17.553711381608007</v>
      </c>
    </row>
    <row r="89" spans="1:12">
      <c r="A89" s="205"/>
      <c r="B89" s="129" t="s">
        <v>8</v>
      </c>
      <c r="C89" s="1">
        <v>18.194030656765158</v>
      </c>
      <c r="D89" s="1">
        <v>18.057720196829351</v>
      </c>
      <c r="E89" s="1">
        <v>18.135444466603843</v>
      </c>
      <c r="F89" s="130">
        <v>17.208427390916732</v>
      </c>
      <c r="G89" s="130">
        <v>19.115167886779744</v>
      </c>
      <c r="H89" s="130">
        <v>18.015778786555277</v>
      </c>
      <c r="I89" s="131">
        <v>29.226449722883036</v>
      </c>
      <c r="J89" s="12">
        <v>17.911888105116049</v>
      </c>
      <c r="K89" s="12">
        <v>20.658250425602411</v>
      </c>
      <c r="L89" s="12">
        <v>18.692167608877462</v>
      </c>
    </row>
    <row r="90" spans="1:12">
      <c r="A90" s="205"/>
      <c r="B90" s="129" t="s">
        <v>9</v>
      </c>
      <c r="C90" s="1">
        <v>18.183305932568768</v>
      </c>
      <c r="D90" s="1">
        <v>16.5764172380029</v>
      </c>
      <c r="E90" s="1">
        <v>17.854986779952334</v>
      </c>
      <c r="F90" s="130">
        <v>17.920723174613276</v>
      </c>
      <c r="G90" s="130">
        <v>17.192308993973093</v>
      </c>
      <c r="H90" s="130">
        <v>18.100987169208302</v>
      </c>
      <c r="I90" s="131">
        <v>29.679988461067975</v>
      </c>
      <c r="J90" s="12">
        <v>17.991694361496496</v>
      </c>
      <c r="K90" s="12">
        <v>20.889896438505605</v>
      </c>
      <c r="L90" s="12">
        <v>17.960321508096392</v>
      </c>
    </row>
    <row r="91" spans="1:12">
      <c r="A91" s="206"/>
      <c r="B91" s="129" t="s">
        <v>10</v>
      </c>
      <c r="C91" s="1">
        <v>17.787771869641077</v>
      </c>
      <c r="D91" s="1">
        <v>18.411949110596485</v>
      </c>
      <c r="E91" s="1">
        <v>17.906254433268455</v>
      </c>
      <c r="F91" s="130">
        <v>16.026557786436459</v>
      </c>
      <c r="G91" s="130">
        <v>17.181568030316551</v>
      </c>
      <c r="H91" s="130">
        <v>17.996398260011343</v>
      </c>
      <c r="I91" s="131">
        <v>29.721538321086886</v>
      </c>
      <c r="J91" s="12">
        <v>18.077673686768257</v>
      </c>
      <c r="K91" s="12">
        <v>20.864062307290009</v>
      </c>
      <c r="L91" s="12">
        <v>17.483652015346856</v>
      </c>
    </row>
    <row r="92" spans="1:12">
      <c r="A92" s="204">
        <v>2010</v>
      </c>
      <c r="B92" s="129" t="s">
        <v>37</v>
      </c>
      <c r="C92" s="1">
        <v>18.018092112142423</v>
      </c>
      <c r="D92" s="1">
        <v>16.201328526795798</v>
      </c>
      <c r="E92" s="1">
        <v>17.39359295863235</v>
      </c>
      <c r="F92" s="130">
        <v>18.669881978998777</v>
      </c>
      <c r="G92" s="130">
        <v>19.106492379001089</v>
      </c>
      <c r="H92" s="130">
        <v>18.601379687898429</v>
      </c>
      <c r="I92" s="131">
        <v>29.983558193692023</v>
      </c>
      <c r="J92" s="12">
        <v>17.975926605359806</v>
      </c>
      <c r="K92" s="12">
        <v>20.940638284158208</v>
      </c>
      <c r="L92" s="12">
        <v>18.113065030168841</v>
      </c>
    </row>
    <row r="93" spans="1:12">
      <c r="A93" s="205"/>
      <c r="B93" s="129" t="s">
        <v>0</v>
      </c>
      <c r="C93" s="1">
        <v>16.714486167912764</v>
      </c>
      <c r="D93" s="1">
        <v>14.594185028421824</v>
      </c>
      <c r="E93" s="1">
        <v>16.973786128478466</v>
      </c>
      <c r="F93" s="130">
        <v>16.726575821846009</v>
      </c>
      <c r="G93" s="130">
        <v>17.309944096983834</v>
      </c>
      <c r="H93" s="130">
        <v>16.148468811846058</v>
      </c>
      <c r="I93" s="131">
        <v>30.012532841522791</v>
      </c>
      <c r="J93" s="12">
        <v>17.835324170968978</v>
      </c>
      <c r="K93" s="12">
        <v>21.139762117433403</v>
      </c>
      <c r="L93" s="12">
        <v>16.789829316134831</v>
      </c>
    </row>
    <row r="94" spans="1:12">
      <c r="A94" s="205"/>
      <c r="B94" s="129" t="s">
        <v>1</v>
      </c>
      <c r="C94" s="1">
        <v>16.93431896449432</v>
      </c>
      <c r="D94" s="1">
        <v>16.744395490421585</v>
      </c>
      <c r="E94" s="1">
        <v>16.952117881552415</v>
      </c>
      <c r="F94" s="130">
        <v>14.823868415188969</v>
      </c>
      <c r="G94" s="130">
        <v>17.461602592779919</v>
      </c>
      <c r="H94" s="130">
        <v>17.062697892528274</v>
      </c>
      <c r="I94" s="131">
        <v>30.055093999080409</v>
      </c>
      <c r="J94" s="12">
        <v>17.748126450758033</v>
      </c>
      <c r="K94" s="12">
        <v>21.176355150578086</v>
      </c>
      <c r="L94" s="12">
        <v>16.41096997917041</v>
      </c>
    </row>
    <row r="95" spans="1:12">
      <c r="A95" s="205"/>
      <c r="B95" s="129" t="s">
        <v>2</v>
      </c>
      <c r="C95" s="1">
        <v>13.526972746039437</v>
      </c>
      <c r="D95" s="1">
        <v>16.987829848057824</v>
      </c>
      <c r="E95" s="1">
        <v>17.176091306457902</v>
      </c>
      <c r="F95" s="130">
        <v>16.089697846922686</v>
      </c>
      <c r="G95" s="130">
        <v>15.772703980133326</v>
      </c>
      <c r="H95" s="130">
        <v>16.572258808316199</v>
      </c>
      <c r="I95" s="131">
        <v>29.57386619286487</v>
      </c>
      <c r="J95" s="12">
        <v>17.602955060878283</v>
      </c>
      <c r="K95" s="12">
        <v>21.18389117847293</v>
      </c>
      <c r="L95" s="12">
        <v>16.086128103465931</v>
      </c>
    </row>
    <row r="96" spans="1:12">
      <c r="A96" s="205"/>
      <c r="B96" s="129" t="s">
        <v>3</v>
      </c>
      <c r="C96" s="1">
        <v>15.880366674959326</v>
      </c>
      <c r="D96" s="1">
        <v>16.364066740190513</v>
      </c>
      <c r="E96" s="1">
        <v>16.520722064427453</v>
      </c>
      <c r="F96" s="130">
        <v>14.203070088441203</v>
      </c>
      <c r="G96" s="130">
        <v>16.407462086344186</v>
      </c>
      <c r="H96" s="130">
        <v>16.453610039237137</v>
      </c>
      <c r="I96" s="131">
        <v>29.84734091134856</v>
      </c>
      <c r="J96" s="12">
        <v>17.393432357357284</v>
      </c>
      <c r="K96" s="12">
        <v>21.08463644330563</v>
      </c>
      <c r="L96" s="12">
        <v>15.764170805176839</v>
      </c>
    </row>
    <row r="97" spans="1:12">
      <c r="A97" s="205"/>
      <c r="B97" s="129" t="s">
        <v>4</v>
      </c>
      <c r="C97" s="1">
        <v>15.87450722986703</v>
      </c>
      <c r="D97" s="1">
        <v>16.46340185746233</v>
      </c>
      <c r="E97" s="1">
        <v>16.529610450964956</v>
      </c>
      <c r="F97" s="130">
        <v>15.796454868915252</v>
      </c>
      <c r="G97" s="130">
        <v>17.705758908193051</v>
      </c>
      <c r="H97" s="130">
        <v>15.47216320260261</v>
      </c>
      <c r="I97" s="131">
        <v>29.581974110132673</v>
      </c>
      <c r="J97" s="12">
        <v>17.107364646164601</v>
      </c>
      <c r="K97" s="12">
        <v>21.007365946695984</v>
      </c>
      <c r="L97" s="12">
        <v>15.287630339236335</v>
      </c>
    </row>
    <row r="98" spans="1:12">
      <c r="A98" s="205"/>
      <c r="B98" s="129" t="s">
        <v>5</v>
      </c>
      <c r="C98" s="1">
        <v>16.100000000000001</v>
      </c>
      <c r="D98" s="1">
        <v>16.2</v>
      </c>
      <c r="E98" s="1">
        <v>16</v>
      </c>
      <c r="F98" s="130">
        <v>14.8</v>
      </c>
      <c r="G98" s="130">
        <v>15.6</v>
      </c>
      <c r="H98" s="130">
        <v>15.8</v>
      </c>
      <c r="I98" s="131">
        <v>29.266152240752618</v>
      </c>
      <c r="J98" s="12">
        <v>16.862924471044945</v>
      </c>
      <c r="K98" s="12">
        <v>20.759993725479905</v>
      </c>
      <c r="L98" s="12">
        <v>15.354396149888757</v>
      </c>
    </row>
    <row r="99" spans="1:12">
      <c r="A99" s="205"/>
      <c r="B99" s="129" t="s">
        <v>6</v>
      </c>
      <c r="C99" s="1">
        <v>15.502061298514755</v>
      </c>
      <c r="D99" s="1">
        <v>17.468981309606249</v>
      </c>
      <c r="E99" s="1">
        <v>17.247766989656881</v>
      </c>
      <c r="F99" s="130">
        <v>14.984287210236477</v>
      </c>
      <c r="G99" s="130">
        <v>16.629565678118887</v>
      </c>
      <c r="H99" s="130">
        <v>14.917595521927474</v>
      </c>
      <c r="I99" s="131">
        <v>30.012532841522791</v>
      </c>
      <c r="J99" s="12">
        <v>16.791621402572602</v>
      </c>
      <c r="K99" s="12">
        <v>21.139762117433403</v>
      </c>
      <c r="L99" s="12">
        <v>15.119096673053741</v>
      </c>
    </row>
    <row r="100" spans="1:12">
      <c r="A100" s="205"/>
      <c r="B100" s="129" t="s">
        <v>7</v>
      </c>
      <c r="C100" s="1">
        <v>14.815582078947159</v>
      </c>
      <c r="D100" s="1">
        <v>16.441712239479873</v>
      </c>
      <c r="E100" s="1">
        <v>16.034794004128358</v>
      </c>
      <c r="F100" s="130">
        <v>14.240206453231607</v>
      </c>
      <c r="G100" s="130">
        <v>16.749823276305268</v>
      </c>
      <c r="H100" s="130">
        <v>15.288369751128345</v>
      </c>
      <c r="I100" s="131">
        <v>28.389066189207302</v>
      </c>
      <c r="J100" s="12">
        <v>16.658661571426322</v>
      </c>
      <c r="K100" s="12">
        <v>20.161645625963718</v>
      </c>
      <c r="L100" s="12">
        <v>14.785966518914496</v>
      </c>
    </row>
    <row r="101" spans="1:12">
      <c r="A101" s="205"/>
      <c r="B101" s="129" t="s">
        <v>8</v>
      </c>
      <c r="C101" s="1">
        <v>14.857564373887644</v>
      </c>
      <c r="D101" s="1">
        <v>16.814487456111873</v>
      </c>
      <c r="E101" s="1">
        <v>16.143054853244205</v>
      </c>
      <c r="F101" s="130">
        <v>12.836689628015959</v>
      </c>
      <c r="G101" s="130">
        <v>18.206531255159152</v>
      </c>
      <c r="H101" s="130">
        <v>15.205927286755802</v>
      </c>
      <c r="I101" s="131">
        <v>28.174209324513672</v>
      </c>
      <c r="J101" s="12">
        <v>16.561958889494598</v>
      </c>
      <c r="K101" s="12">
        <v>19.861392924298134</v>
      </c>
      <c r="L101" s="12">
        <v>14.792993398094593</v>
      </c>
    </row>
    <row r="102" spans="1:12">
      <c r="A102" s="205"/>
      <c r="B102" s="129" t="s">
        <v>9</v>
      </c>
      <c r="C102" s="1">
        <v>15.646948128213273</v>
      </c>
      <c r="D102" s="1">
        <v>16.795710738300983</v>
      </c>
      <c r="E102" s="1">
        <v>16.040270830274668</v>
      </c>
      <c r="F102" s="130">
        <v>12.960507052980432</v>
      </c>
      <c r="G102" s="130">
        <v>17.710489877626642</v>
      </c>
      <c r="H102" s="130">
        <v>14.171854430621893</v>
      </c>
      <c r="I102" s="131">
        <v>26.928740619475871</v>
      </c>
      <c r="J102" s="12">
        <v>16.609068214615018</v>
      </c>
      <c r="K102" s="12">
        <v>19.93520234141242</v>
      </c>
      <c r="L102" s="12">
        <v>13.649581725608412</v>
      </c>
    </row>
    <row r="103" spans="1:12">
      <c r="A103" s="206"/>
      <c r="B103" s="129" t="s">
        <v>10</v>
      </c>
      <c r="C103" s="1">
        <v>14.779554080733126</v>
      </c>
      <c r="D103" s="1">
        <v>16.304122438303121</v>
      </c>
      <c r="E103" s="1">
        <v>15.374888451182454</v>
      </c>
      <c r="F103" s="130">
        <v>12.741283643338267</v>
      </c>
      <c r="G103" s="130">
        <v>14.325268958371559</v>
      </c>
      <c r="H103" s="130">
        <v>14.645446226169762</v>
      </c>
      <c r="I103" s="131">
        <v>28.279400003316649</v>
      </c>
      <c r="J103" s="12">
        <v>16.54476822933195</v>
      </c>
      <c r="K103" s="12">
        <v>19.787250093021026</v>
      </c>
      <c r="L103" s="12">
        <v>13.764046598076757</v>
      </c>
    </row>
    <row r="104" spans="1:12">
      <c r="A104" s="204">
        <v>2011</v>
      </c>
      <c r="B104" s="129" t="s">
        <v>37</v>
      </c>
      <c r="C104" s="1">
        <v>15.316980747938802</v>
      </c>
      <c r="D104" s="1">
        <v>16.651394702681028</v>
      </c>
      <c r="E104" s="1">
        <v>15.129457250808997</v>
      </c>
      <c r="F104" s="130">
        <v>13.618600133706016</v>
      </c>
      <c r="G104" s="130">
        <v>14.701926652006286</v>
      </c>
      <c r="H104" s="130">
        <v>14.693585400441981</v>
      </c>
      <c r="I104" s="131">
        <v>28.546096380286951</v>
      </c>
      <c r="J104" s="12">
        <v>16.418429750313575</v>
      </c>
      <c r="K104" s="12">
        <v>19.138301396514422</v>
      </c>
      <c r="L104" s="12">
        <v>13.726902695343396</v>
      </c>
    </row>
    <row r="105" spans="1:12">
      <c r="A105" s="205"/>
      <c r="B105" s="129" t="s">
        <v>0</v>
      </c>
      <c r="C105" s="1">
        <v>15.938655501642973</v>
      </c>
      <c r="D105" s="1">
        <v>15.945921794841297</v>
      </c>
      <c r="E105" s="1">
        <v>15.369084104252865</v>
      </c>
      <c r="F105" s="130">
        <v>14.251299113427757</v>
      </c>
      <c r="G105" s="130">
        <v>16.26756648663741</v>
      </c>
      <c r="H105" s="130">
        <v>14.828195926501062</v>
      </c>
      <c r="I105" s="131">
        <v>28.469340590522933</v>
      </c>
      <c r="J105" s="12">
        <v>16.401903663224417</v>
      </c>
      <c r="K105" s="12">
        <v>19.020073761184893</v>
      </c>
      <c r="L105" s="12">
        <v>14.082225414028565</v>
      </c>
    </row>
    <row r="106" spans="1:12">
      <c r="A106" s="205"/>
      <c r="B106" s="129" t="s">
        <v>1</v>
      </c>
      <c r="C106" s="1">
        <v>15.037488988643236</v>
      </c>
      <c r="D106" s="1">
        <v>14.415415770588044</v>
      </c>
      <c r="E106" s="1">
        <v>16.043408102667627</v>
      </c>
      <c r="F106" s="130">
        <v>13.477253637456926</v>
      </c>
      <c r="G106" s="130">
        <v>16.691918223394854</v>
      </c>
      <c r="H106" s="130">
        <v>14.315644296419066</v>
      </c>
      <c r="I106" s="131">
        <v>28.25660425633027</v>
      </c>
      <c r="J106" s="12">
        <v>16.073662950474414</v>
      </c>
      <c r="K106" s="12">
        <v>19.206328961658663</v>
      </c>
      <c r="L106" s="12">
        <v>13.940168865798528</v>
      </c>
    </row>
    <row r="107" spans="1:12">
      <c r="A107" s="205"/>
      <c r="B107" s="129" t="s">
        <v>2</v>
      </c>
      <c r="C107" s="1">
        <v>14.560296366072004</v>
      </c>
      <c r="D107" s="1">
        <v>14.853957302035592</v>
      </c>
      <c r="E107" s="1">
        <v>18.568657634176724</v>
      </c>
      <c r="F107" s="130">
        <v>13.724347123934203</v>
      </c>
      <c r="G107" s="130">
        <v>15.270955848666892</v>
      </c>
      <c r="H107" s="130">
        <v>14.557932720158862</v>
      </c>
      <c r="I107" s="131">
        <v>28.156783036639645</v>
      </c>
      <c r="J107" s="12">
        <v>16.265702956965971</v>
      </c>
      <c r="K107" s="12">
        <v>19.226304577763766</v>
      </c>
      <c r="L107" s="12">
        <v>13.673243869539082</v>
      </c>
    </row>
    <row r="108" spans="1:12">
      <c r="A108" s="205"/>
      <c r="B108" s="129" t="s">
        <v>3</v>
      </c>
      <c r="C108" s="1">
        <v>14.562295711006568</v>
      </c>
      <c r="D108" s="1">
        <v>15.579841051716839</v>
      </c>
      <c r="E108" s="1">
        <v>15.848149594377062</v>
      </c>
      <c r="F108" s="130">
        <v>13.567099996958722</v>
      </c>
      <c r="G108" s="130">
        <v>14.949182888097301</v>
      </c>
      <c r="H108" s="130">
        <v>13.894681506941234</v>
      </c>
      <c r="I108" s="131">
        <v>27.392766137108261</v>
      </c>
      <c r="J108" s="12">
        <v>16.219684227828051</v>
      </c>
      <c r="K108" s="12">
        <v>19.37488810506397</v>
      </c>
      <c r="L108" s="12">
        <v>13.377249146330572</v>
      </c>
    </row>
    <row r="109" spans="1:12">
      <c r="A109" s="205"/>
      <c r="B109" s="129" t="s">
        <v>4</v>
      </c>
      <c r="C109" s="1">
        <v>14.72255515438173</v>
      </c>
      <c r="D109" s="1">
        <v>15.153647326520847</v>
      </c>
      <c r="E109" s="1">
        <v>15.38064017263426</v>
      </c>
      <c r="F109" s="130">
        <v>12.641427263825566</v>
      </c>
      <c r="G109" s="130">
        <v>14.256396669954622</v>
      </c>
      <c r="H109" s="130">
        <v>12.268189486088511</v>
      </c>
      <c r="I109" s="131">
        <v>26.536282902731806</v>
      </c>
      <c r="J109" s="12">
        <v>16.13090683111357</v>
      </c>
      <c r="K109" s="12">
        <v>19.1017869736542</v>
      </c>
      <c r="L109" s="12">
        <v>13.234228890853286</v>
      </c>
    </row>
    <row r="110" spans="1:12">
      <c r="A110" s="205"/>
      <c r="B110" s="129" t="s">
        <v>5</v>
      </c>
      <c r="C110" s="1">
        <v>14.258287139364123</v>
      </c>
      <c r="D110" s="1">
        <v>14.912937961734574</v>
      </c>
      <c r="E110" s="1">
        <v>15.205177433084701</v>
      </c>
      <c r="F110" s="130">
        <v>12.435600773892006</v>
      </c>
      <c r="G110" s="130">
        <v>13.980499539648866</v>
      </c>
      <c r="H110" s="130">
        <v>13.237972995138106</v>
      </c>
      <c r="I110" s="131">
        <v>25.762146370276202</v>
      </c>
      <c r="J110" s="12">
        <v>15.919201532936473</v>
      </c>
      <c r="K110" s="12">
        <v>18.969162161101689</v>
      </c>
      <c r="L110" s="12">
        <v>13.127634600793026</v>
      </c>
    </row>
    <row r="111" spans="1:12">
      <c r="A111" s="205"/>
      <c r="B111" s="129" t="s">
        <v>6</v>
      </c>
      <c r="C111" s="1">
        <v>14.403421153373491</v>
      </c>
      <c r="D111" s="1">
        <v>15.454217664572525</v>
      </c>
      <c r="E111" s="1">
        <v>14.980603258918062</v>
      </c>
      <c r="F111" s="130">
        <v>13.24178955364253</v>
      </c>
      <c r="G111" s="130">
        <v>13.220800666174897</v>
      </c>
      <c r="H111" s="130">
        <v>13.389045081819226</v>
      </c>
      <c r="I111" s="131">
        <v>25.139295839291677</v>
      </c>
      <c r="J111" s="12">
        <v>15.772989723840944</v>
      </c>
      <c r="K111" s="12">
        <v>18.860087840580114</v>
      </c>
      <c r="L111" s="12">
        <v>13.13017816157967</v>
      </c>
    </row>
    <row r="112" spans="1:12">
      <c r="A112" s="205"/>
      <c r="B112" s="129" t="s">
        <v>7</v>
      </c>
      <c r="C112" s="1">
        <v>13.900629387012028</v>
      </c>
      <c r="D112" s="1">
        <v>15.481850926205773</v>
      </c>
      <c r="E112" s="1">
        <v>15.226019845380048</v>
      </c>
      <c r="F112" s="130">
        <v>12.582539974556179</v>
      </c>
      <c r="G112" s="130">
        <v>14.095686885662809</v>
      </c>
      <c r="H112" s="130">
        <v>13.690891259398082</v>
      </c>
      <c r="I112" s="131">
        <v>24.884120020268192</v>
      </c>
      <c r="J112" s="12">
        <v>15.698931373988184</v>
      </c>
      <c r="K112" s="12">
        <v>18.715322474539668</v>
      </c>
      <c r="L112" s="12">
        <v>13.285945705238703</v>
      </c>
    </row>
    <row r="113" spans="1:12">
      <c r="A113" s="205"/>
      <c r="B113" s="129" t="s">
        <v>8</v>
      </c>
      <c r="C113" s="1">
        <v>13.475847946830946</v>
      </c>
      <c r="D113" s="1">
        <v>15.676560383591051</v>
      </c>
      <c r="E113" s="1">
        <v>15.036332291034798</v>
      </c>
      <c r="F113" s="130">
        <v>13.350157667020968</v>
      </c>
      <c r="G113" s="130">
        <v>13.860061392042592</v>
      </c>
      <c r="H113" s="130">
        <v>14.055505246282978</v>
      </c>
      <c r="I113" s="131">
        <v>24.817977475498772</v>
      </c>
      <c r="J113" s="12">
        <v>15.549351410502672</v>
      </c>
      <c r="K113" s="12">
        <v>18.557823105424582</v>
      </c>
      <c r="L113" s="12">
        <v>13.566193594361703</v>
      </c>
    </row>
    <row r="114" spans="1:12">
      <c r="A114" s="205"/>
      <c r="B114" s="129" t="s">
        <v>9</v>
      </c>
      <c r="C114" s="1">
        <v>13.738690581240268</v>
      </c>
      <c r="D114" s="1">
        <v>15.4455872570399</v>
      </c>
      <c r="E114" s="1">
        <v>15.076882091555927</v>
      </c>
      <c r="F114" s="130">
        <v>12.724282614668772</v>
      </c>
      <c r="G114" s="130">
        <v>13.213809736697824</v>
      </c>
      <c r="H114" s="130">
        <v>13.447436911072927</v>
      </c>
      <c r="I114" s="131">
        <v>25.441285482568848</v>
      </c>
      <c r="J114" s="12">
        <v>15.356167091663615</v>
      </c>
      <c r="K114" s="12">
        <v>20.387575940529874</v>
      </c>
      <c r="L114" s="12">
        <v>13.437495004254277</v>
      </c>
    </row>
    <row r="115" spans="1:12">
      <c r="A115" s="206"/>
      <c r="B115" s="129" t="s">
        <v>10</v>
      </c>
      <c r="C115" s="1">
        <v>14.072045364712002</v>
      </c>
      <c r="D115" s="1">
        <v>16.591669366068167</v>
      </c>
      <c r="E115" s="1">
        <v>16.019079173392633</v>
      </c>
      <c r="F115" s="130">
        <v>13.447436111222268</v>
      </c>
      <c r="G115" s="130">
        <v>15.456148521324472</v>
      </c>
      <c r="H115" s="130">
        <v>14.18940283699197</v>
      </c>
      <c r="I115" s="131">
        <v>25.512091283034422</v>
      </c>
      <c r="J115" s="12">
        <v>15.61404169514376</v>
      </c>
      <c r="K115" s="12">
        <v>20.392572628152521</v>
      </c>
      <c r="L115" s="12">
        <v>14.543291809198639</v>
      </c>
    </row>
    <row r="116" spans="1:12">
      <c r="A116" s="204">
        <v>2012</v>
      </c>
      <c r="B116" s="129" t="s">
        <v>37</v>
      </c>
      <c r="C116" s="1">
        <v>13.849011499689251</v>
      </c>
      <c r="D116" s="1">
        <v>16.099160519271191</v>
      </c>
      <c r="E116" s="1">
        <v>15.30745692396879</v>
      </c>
      <c r="F116" s="130">
        <v>13.78869810857751</v>
      </c>
      <c r="G116" s="130">
        <v>14.41686526971492</v>
      </c>
      <c r="H116" s="130">
        <v>14.335546790887657</v>
      </c>
      <c r="I116" s="131">
        <v>25.748812232586598</v>
      </c>
      <c r="J116" s="12">
        <v>15.563609733389294</v>
      </c>
      <c r="K116" s="12">
        <v>19.762448393406491</v>
      </c>
      <c r="L116" s="12">
        <v>14.063709540990018</v>
      </c>
    </row>
    <row r="117" spans="1:12">
      <c r="A117" s="205"/>
      <c r="B117" s="129" t="s">
        <v>0</v>
      </c>
      <c r="C117" s="1">
        <v>14.542788151626008</v>
      </c>
      <c r="D117" s="1">
        <v>18.665492867897576</v>
      </c>
      <c r="E117" s="1">
        <v>16.050351185448683</v>
      </c>
      <c r="F117" s="130">
        <v>14.795139604858349</v>
      </c>
      <c r="G117" s="130">
        <v>13.948630406260017</v>
      </c>
      <c r="H117" s="130">
        <v>14.213570685801241</v>
      </c>
      <c r="I117" s="131">
        <v>25.004834187184905</v>
      </c>
      <c r="J117" s="12">
        <v>15.571587627398412</v>
      </c>
      <c r="K117" s="12">
        <v>17.989754029107349</v>
      </c>
      <c r="L117" s="12">
        <v>13.731572318522101</v>
      </c>
    </row>
    <row r="118" spans="1:12">
      <c r="A118" s="205"/>
      <c r="B118" s="129" t="s">
        <v>1</v>
      </c>
      <c r="C118" s="1">
        <v>14.3253605386831</v>
      </c>
      <c r="D118" s="1">
        <v>15.381868065503564</v>
      </c>
      <c r="E118" s="1">
        <v>16.277299440135078</v>
      </c>
      <c r="F118" s="130">
        <v>12.872417146477314</v>
      </c>
      <c r="G118" s="130">
        <v>14.408377278967412</v>
      </c>
      <c r="H118" s="130">
        <v>13.95319478574328</v>
      </c>
      <c r="I118" s="131">
        <v>24.190003056870594</v>
      </c>
      <c r="J118" s="12">
        <v>15.616524713023757</v>
      </c>
      <c r="K118" s="12">
        <v>17.97888426861579</v>
      </c>
      <c r="L118" s="12">
        <v>13.722068654348988</v>
      </c>
    </row>
    <row r="119" spans="1:12">
      <c r="A119" s="205"/>
      <c r="B119" s="129" t="s">
        <v>2</v>
      </c>
      <c r="C119" s="1">
        <v>14.113147784751096</v>
      </c>
      <c r="D119" s="1">
        <v>15.494762247639512</v>
      </c>
      <c r="E119" s="1">
        <v>15.61459874715298</v>
      </c>
      <c r="F119" s="130">
        <v>14.845828468875355</v>
      </c>
      <c r="G119" s="130">
        <v>14.444190112299818</v>
      </c>
      <c r="H119" s="130">
        <v>14.027540231232786</v>
      </c>
      <c r="I119" s="131">
        <v>24.267001357121917</v>
      </c>
      <c r="J119" s="12">
        <v>15.593860519341558</v>
      </c>
      <c r="K119" s="12">
        <v>17.883181243587654</v>
      </c>
      <c r="L119" s="12">
        <v>14.110473205056707</v>
      </c>
    </row>
    <row r="120" spans="1:12">
      <c r="A120" s="205"/>
      <c r="B120" s="129" t="s">
        <v>3</v>
      </c>
      <c r="C120" s="1">
        <v>14.08973822470564</v>
      </c>
      <c r="D120" s="1">
        <v>14.639894656104277</v>
      </c>
      <c r="E120" s="1">
        <v>16.005357171864183</v>
      </c>
      <c r="F120" s="130">
        <v>13.072186921851239</v>
      </c>
      <c r="G120" s="130">
        <v>14.10087341339659</v>
      </c>
      <c r="H120" s="130">
        <v>14.459832433357864</v>
      </c>
      <c r="I120" s="131">
        <v>24.215292440064974</v>
      </c>
      <c r="J120" s="12">
        <v>15.613798629597072</v>
      </c>
      <c r="K120" s="12">
        <v>17.906253321833272</v>
      </c>
      <c r="L120" s="12">
        <v>14.190615002400325</v>
      </c>
    </row>
    <row r="121" spans="1:12">
      <c r="A121" s="205"/>
      <c r="B121" s="129" t="s">
        <v>4</v>
      </c>
      <c r="C121" s="1">
        <v>12.673980521809197</v>
      </c>
      <c r="D121" s="1">
        <v>11.576561095943056</v>
      </c>
      <c r="E121" s="1">
        <v>15.493984465861946</v>
      </c>
      <c r="F121" s="130">
        <v>13.53451029386642</v>
      </c>
      <c r="G121" s="130">
        <v>17.21075170479261</v>
      </c>
      <c r="H121" s="130">
        <v>13.683965779557541</v>
      </c>
      <c r="I121" s="131">
        <v>25.013392545125747</v>
      </c>
      <c r="J121" s="12">
        <v>15.587370346066095</v>
      </c>
      <c r="K121" s="12">
        <v>17.990192431971856</v>
      </c>
      <c r="L121" s="12">
        <v>14.782698461099042</v>
      </c>
    </row>
    <row r="122" spans="1:12">
      <c r="A122" s="205"/>
      <c r="B122" s="129" t="s">
        <v>5</v>
      </c>
      <c r="C122" s="1">
        <v>13.514656826601904</v>
      </c>
      <c r="D122" s="1">
        <v>15.279702325515512</v>
      </c>
      <c r="E122" s="1">
        <v>15.410528101417725</v>
      </c>
      <c r="F122" s="130">
        <v>13.312523548624869</v>
      </c>
      <c r="G122" s="130">
        <v>13.916997541243589</v>
      </c>
      <c r="H122" s="130">
        <v>13.647187002340363</v>
      </c>
      <c r="I122" s="131">
        <v>23.996632398223799</v>
      </c>
      <c r="J122" s="12">
        <v>15.601157297741869</v>
      </c>
      <c r="K122" s="12">
        <v>17.721491777100351</v>
      </c>
      <c r="L122" s="12">
        <v>13.723485710149811</v>
      </c>
    </row>
    <row r="123" spans="1:12">
      <c r="A123" s="205"/>
      <c r="B123" s="129" t="s">
        <v>6</v>
      </c>
      <c r="C123" s="1">
        <v>13.2018003711944</v>
      </c>
      <c r="D123" s="1">
        <v>15.596328435743988</v>
      </c>
      <c r="E123" s="1">
        <v>15.561920632022552</v>
      </c>
      <c r="F123" s="130">
        <v>13.253721072432153</v>
      </c>
      <c r="G123" s="130">
        <v>14.576953335676784</v>
      </c>
      <c r="H123" s="130">
        <v>13.892985243764006</v>
      </c>
      <c r="I123" s="131">
        <v>23.77944636892472</v>
      </c>
      <c r="J123" s="12">
        <v>15.560727033767055</v>
      </c>
      <c r="K123" s="12">
        <v>17.635880307819175</v>
      </c>
      <c r="L123" s="12">
        <v>13.757148525131763</v>
      </c>
    </row>
    <row r="124" spans="1:12">
      <c r="A124" s="205"/>
      <c r="B124" s="129" t="s">
        <v>7</v>
      </c>
      <c r="C124" s="1">
        <v>13.120610171615954</v>
      </c>
      <c r="D124" s="1">
        <v>18.381130839238775</v>
      </c>
      <c r="E124" s="1">
        <v>15.723010290312253</v>
      </c>
      <c r="F124" s="130">
        <v>15.701362067412331</v>
      </c>
      <c r="G124" s="130">
        <v>14.620580115046355</v>
      </c>
      <c r="H124" s="130">
        <v>13.292658747016423</v>
      </c>
      <c r="I124" s="131">
        <v>23.555316567688955</v>
      </c>
      <c r="J124" s="12">
        <v>15.453305339160092</v>
      </c>
      <c r="K124" s="12">
        <v>17.612416779746653</v>
      </c>
      <c r="L124" s="12">
        <v>13.028721667095173</v>
      </c>
    </row>
    <row r="125" spans="1:12">
      <c r="A125" s="205"/>
      <c r="B125" s="129" t="s">
        <v>8</v>
      </c>
      <c r="C125" s="1">
        <v>13.622548405642254</v>
      </c>
      <c r="D125" s="1">
        <v>14.570267909658588</v>
      </c>
      <c r="E125" s="1">
        <v>15.08510915837295</v>
      </c>
      <c r="F125" s="130">
        <v>14.747438719860121</v>
      </c>
      <c r="G125" s="130">
        <v>14.88674051207993</v>
      </c>
      <c r="H125" s="130">
        <v>12.322711720915457</v>
      </c>
      <c r="I125" s="131">
        <v>23.361090453823085</v>
      </c>
      <c r="J125" s="12">
        <v>15.367898162047428</v>
      </c>
      <c r="K125" s="12">
        <v>17.388394259943247</v>
      </c>
      <c r="L125" s="12">
        <v>12.438859149354595</v>
      </c>
    </row>
    <row r="126" spans="1:12">
      <c r="A126" s="205"/>
      <c r="B126" s="129" t="s">
        <v>9</v>
      </c>
      <c r="C126" s="1">
        <v>13.992398216125427</v>
      </c>
      <c r="D126" s="1">
        <v>14.884695979503649</v>
      </c>
      <c r="E126" s="1">
        <v>17.768798068670627</v>
      </c>
      <c r="F126" s="130">
        <v>13.748724698579631</v>
      </c>
      <c r="G126" s="130">
        <v>14.260422525563468</v>
      </c>
      <c r="H126" s="130">
        <v>13.69623207224253</v>
      </c>
      <c r="I126" s="131">
        <v>23.233253698407729</v>
      </c>
      <c r="J126" s="12">
        <v>15.369332020563339</v>
      </c>
      <c r="K126" s="12">
        <v>17.441919296243888</v>
      </c>
      <c r="L126" s="12">
        <v>13.506337616307077</v>
      </c>
    </row>
    <row r="127" spans="1:12">
      <c r="A127" s="206"/>
      <c r="B127" s="129" t="s">
        <v>10</v>
      </c>
      <c r="C127" s="1">
        <v>13.694552214957564</v>
      </c>
      <c r="D127" s="1">
        <v>13.59177073998849</v>
      </c>
      <c r="E127" s="1">
        <v>14.829722726236502</v>
      </c>
      <c r="F127" s="130">
        <v>13.091267264647888</v>
      </c>
      <c r="G127" s="130">
        <v>14.504344067797593</v>
      </c>
      <c r="H127" s="130">
        <v>12.718048291465555</v>
      </c>
      <c r="I127" s="131">
        <v>22.864096332277679</v>
      </c>
      <c r="J127" s="12">
        <v>15.352432232849464</v>
      </c>
      <c r="K127" s="12">
        <v>17.488363989255426</v>
      </c>
      <c r="L127" s="12">
        <v>12.981238275030066</v>
      </c>
    </row>
    <row r="128" spans="1:12">
      <c r="A128" s="204">
        <v>2013</v>
      </c>
      <c r="B128" s="129" t="s">
        <v>37</v>
      </c>
      <c r="C128" s="1">
        <v>13.741958726050019</v>
      </c>
      <c r="D128" s="1">
        <v>14.708401246563263</v>
      </c>
      <c r="E128" s="1">
        <v>15.571067983966236</v>
      </c>
      <c r="F128" s="130">
        <v>14.57234748165059</v>
      </c>
      <c r="G128" s="130">
        <v>14.369572514611001</v>
      </c>
      <c r="H128" s="130">
        <v>13.472377983184947</v>
      </c>
      <c r="I128" s="131">
        <f>'[19]3.14-(g)'!$R$137</f>
        <v>22.874550281109816</v>
      </c>
      <c r="J128" s="12">
        <v>15.259335799054679</v>
      </c>
      <c r="K128" s="12">
        <f>'[19]3.14-(g)'!$S$137</f>
        <v>17.476839623159414</v>
      </c>
      <c r="L128" s="12">
        <v>13.650300224347083</v>
      </c>
    </row>
    <row r="129" spans="1:12">
      <c r="A129" s="205"/>
      <c r="B129" s="129" t="s">
        <v>0</v>
      </c>
      <c r="C129" s="1">
        <v>13.621871375509373</v>
      </c>
      <c r="D129" s="1">
        <v>15.216279637633667</v>
      </c>
      <c r="E129" s="1">
        <v>15.731861390688687</v>
      </c>
      <c r="F129" s="130">
        <v>12.984275805822326</v>
      </c>
      <c r="G129" s="130">
        <v>14.577309775377035</v>
      </c>
      <c r="H129" s="130">
        <v>13.217586009533264</v>
      </c>
      <c r="I129" s="131">
        <f>'[19]3.14-(g)'!$R$138</f>
        <v>22.731147526613931</v>
      </c>
      <c r="J129" s="12">
        <v>15.217606633750112</v>
      </c>
      <c r="K129" s="12">
        <f>'[19]3.14-(g)'!$S$138</f>
        <v>17.682006483953991</v>
      </c>
      <c r="L129" s="12">
        <v>13.360356363636244</v>
      </c>
    </row>
    <row r="130" spans="1:12">
      <c r="A130" s="205"/>
      <c r="B130" s="129" t="s">
        <v>1</v>
      </c>
      <c r="C130" s="1">
        <v>13.9284856265255</v>
      </c>
      <c r="D130" s="1">
        <v>15.208803123101127</v>
      </c>
      <c r="E130" s="1">
        <v>14.923430863364912</v>
      </c>
      <c r="F130" s="130">
        <v>14.127089374958423</v>
      </c>
      <c r="G130" s="130">
        <v>12.868044930977291</v>
      </c>
      <c r="H130" s="130">
        <v>13.147657400575769</v>
      </c>
      <c r="I130" s="131">
        <f>'[19]3.14-(g)'!$R$139</f>
        <v>22.901520316175844</v>
      </c>
      <c r="J130" s="12">
        <v>15.096493099889914</v>
      </c>
      <c r="K130" s="12">
        <f>'[19]3.14-(g)'!$S$139</f>
        <v>17.705480924357186</v>
      </c>
      <c r="L130" s="12">
        <v>13.207824157207217</v>
      </c>
    </row>
    <row r="131" spans="1:12">
      <c r="A131" s="205"/>
      <c r="B131" s="129" t="s">
        <v>2</v>
      </c>
      <c r="C131" s="1">
        <v>13.637938991891236</v>
      </c>
      <c r="D131" s="1">
        <v>14.516592073040227</v>
      </c>
      <c r="E131" s="1">
        <v>14.753649929293475</v>
      </c>
      <c r="F131" s="130">
        <v>12.858891942348837</v>
      </c>
      <c r="G131" s="130">
        <v>13.267541891547966</v>
      </c>
      <c r="H131" s="130">
        <v>12.665109999507679</v>
      </c>
      <c r="I131" s="131">
        <f>'[19]3.14-(g)'!$R$140</f>
        <v>22.56373689923214</v>
      </c>
      <c r="J131" s="12">
        <v>15.008703143245738</v>
      </c>
      <c r="K131" s="12">
        <f>'[19]3.14-(g)'!$S$140</f>
        <v>17.604080268397773</v>
      </c>
      <c r="L131" s="12">
        <v>12.492701115350956</v>
      </c>
    </row>
    <row r="132" spans="1:12">
      <c r="A132" s="205"/>
      <c r="B132" s="129" t="s">
        <v>3</v>
      </c>
      <c r="C132" s="1">
        <v>13.779895158099034</v>
      </c>
      <c r="D132" s="1">
        <v>14.756120775397678</v>
      </c>
      <c r="E132" s="1">
        <v>14.341208946066869</v>
      </c>
      <c r="F132" s="130">
        <v>14.098112982666159</v>
      </c>
      <c r="G132" s="130">
        <v>14.146413956091283</v>
      </c>
      <c r="H132" s="130">
        <v>12.590753145451817</v>
      </c>
      <c r="I132" s="131">
        <f>'[19]3.14-(g)'!$R$141</f>
        <v>22.257283556381886</v>
      </c>
      <c r="J132" s="12">
        <v>14.79404317080966</v>
      </c>
      <c r="K132" s="12">
        <f>'[19]3.14-(g)'!$S$141</f>
        <v>17.458931549942857</v>
      </c>
      <c r="L132" s="12">
        <v>13.045905121584621</v>
      </c>
    </row>
    <row r="133" spans="1:12">
      <c r="A133" s="205"/>
      <c r="B133" s="129" t="s">
        <v>4</v>
      </c>
      <c r="C133" s="1">
        <v>13.564213397081716</v>
      </c>
      <c r="D133" s="1">
        <v>14.437673583292856</v>
      </c>
      <c r="E133" s="1">
        <v>14.306769980416073</v>
      </c>
      <c r="F133" s="130">
        <v>12.847146091870162</v>
      </c>
      <c r="G133" s="130">
        <v>12.197196086924031</v>
      </c>
      <c r="H133" s="130">
        <v>12.561631337550509</v>
      </c>
      <c r="I133" s="131">
        <f>'[19]3.14-(g)'!$R$142</f>
        <v>21.967867753398206</v>
      </c>
      <c r="J133" s="12">
        <v>14.613342522892506</v>
      </c>
      <c r="K133" s="12">
        <f>'[19]3.14-(g)'!$S$142</f>
        <v>17.43454496815254</v>
      </c>
      <c r="L133" s="12">
        <v>12.608567296539194</v>
      </c>
    </row>
    <row r="134" spans="1:12">
      <c r="A134" s="205"/>
      <c r="B134" s="129" t="s">
        <v>5</v>
      </c>
      <c r="C134" s="1">
        <v>12.876944974419462</v>
      </c>
      <c r="D134" s="1">
        <v>17.007868918978858</v>
      </c>
      <c r="E134" s="1">
        <v>13.694292576153602</v>
      </c>
      <c r="F134" s="130">
        <v>12.45332321992211</v>
      </c>
      <c r="G134" s="130">
        <v>12.240619484211065</v>
      </c>
      <c r="H134" s="130">
        <v>12.677737440229897</v>
      </c>
      <c r="I134" s="131">
        <f>'[19]3.14-(g)'!$R$143</f>
        <v>21.728094079986707</v>
      </c>
      <c r="J134" s="12">
        <v>14.465288326237401</v>
      </c>
      <c r="K134" s="12">
        <f>'[19]3.14-(g)'!$S$143</f>
        <v>17.378396679077948</v>
      </c>
      <c r="L134" s="12">
        <v>12.747799921915668</v>
      </c>
    </row>
    <row r="135" spans="1:12">
      <c r="A135" s="205"/>
      <c r="B135" s="129" t="s">
        <v>6</v>
      </c>
      <c r="C135" s="1">
        <v>13.948732802621343</v>
      </c>
      <c r="D135" s="1">
        <v>14.636840062331252</v>
      </c>
      <c r="E135" s="1">
        <v>14.113184537872003</v>
      </c>
      <c r="F135" s="130">
        <v>12.710029116490034</v>
      </c>
      <c r="G135" s="130">
        <v>12.375111852128198</v>
      </c>
      <c r="H135" s="130">
        <v>12.387968338559018</v>
      </c>
      <c r="I135" s="131">
        <f>'[19]3.14-(g)'!$R$144</f>
        <v>21.311998036281143</v>
      </c>
      <c r="J135" s="12">
        <v>14.293571384883855</v>
      </c>
      <c r="K135" s="12">
        <f>'[19]3.14-(g)'!$S$144</f>
        <v>17.30790530301779</v>
      </c>
      <c r="L135" s="12">
        <v>12.82505894570002</v>
      </c>
    </row>
    <row r="136" spans="1:12">
      <c r="A136" s="205"/>
      <c r="B136" s="129" t="s">
        <v>7</v>
      </c>
      <c r="C136" s="1">
        <v>12.397779104885414</v>
      </c>
      <c r="D136" s="1">
        <v>16.017543010822642</v>
      </c>
      <c r="E136" s="1">
        <v>12.84062875690473</v>
      </c>
      <c r="F136" s="130">
        <v>12.436449970764677</v>
      </c>
      <c r="G136" s="130">
        <v>13.395355752856247</v>
      </c>
      <c r="H136" s="130">
        <v>12.36523747919609</v>
      </c>
      <c r="I136" s="131">
        <f>'[19]3.14-(g)'!$R$145</f>
        <v>21.076848239027136</v>
      </c>
      <c r="J136" s="12">
        <v>14.143156193819989</v>
      </c>
      <c r="K136" s="12">
        <f>'[19]3.14-(g)'!$S$145</f>
        <v>17.162415091869274</v>
      </c>
      <c r="L136" s="12">
        <v>12.803460437008992</v>
      </c>
    </row>
    <row r="137" spans="1:12">
      <c r="A137" s="205"/>
      <c r="B137" s="129" t="s">
        <v>8</v>
      </c>
      <c r="C137" s="1">
        <v>13.685622191053426</v>
      </c>
      <c r="D137" s="1">
        <v>13.543463634375822</v>
      </c>
      <c r="E137" s="1">
        <v>13.071174959968998</v>
      </c>
      <c r="F137" s="130">
        <v>12.04087383606832</v>
      </c>
      <c r="G137" s="130">
        <v>12.987603941640909</v>
      </c>
      <c r="H137" s="130">
        <v>12.54323736233968</v>
      </c>
      <c r="I137" s="131">
        <f>'[19]3.14-(g)'!$R$146</f>
        <v>21.040532815759718</v>
      </c>
      <c r="J137" s="12">
        <v>13.757115649553315</v>
      </c>
      <c r="K137" s="12">
        <f>'[19]3.14-(g)'!$S$146</f>
        <v>17.06119202684491</v>
      </c>
      <c r="L137" s="12">
        <v>12.902389705613064</v>
      </c>
    </row>
    <row r="138" spans="1:12">
      <c r="A138" s="205"/>
      <c r="B138" s="129" t="s">
        <v>9</v>
      </c>
      <c r="C138" s="1">
        <v>12.353183599896374</v>
      </c>
      <c r="D138" s="1">
        <v>13.342281170987114</v>
      </c>
      <c r="E138" s="1">
        <v>13.139345073718756</v>
      </c>
      <c r="F138" s="130">
        <v>11.59656530387265</v>
      </c>
      <c r="G138" s="130">
        <v>11.454783892132141</v>
      </c>
      <c r="H138" s="130">
        <v>12.179404577257865</v>
      </c>
      <c r="I138" s="131">
        <f>'[19]3.14-(g)'!$R$147</f>
        <v>20.885313572794079</v>
      </c>
      <c r="J138" s="12">
        <v>13.141589451823593</v>
      </c>
      <c r="K138" s="12">
        <f>'[19]3.14-(g)'!$S$147</f>
        <v>16.908665816871039</v>
      </c>
      <c r="L138" s="12">
        <v>11.68776503250913</v>
      </c>
    </row>
    <row r="139" spans="1:12">
      <c r="A139" s="206"/>
      <c r="B139" s="129" t="s">
        <v>10</v>
      </c>
      <c r="C139" s="1">
        <v>12.281152255015455</v>
      </c>
      <c r="D139" s="1">
        <v>13.105877570209884</v>
      </c>
      <c r="E139" s="1">
        <v>12.215461379075986</v>
      </c>
      <c r="F139" s="130">
        <v>11.628396411703834</v>
      </c>
      <c r="G139" s="130">
        <v>12.393013155229323</v>
      </c>
      <c r="H139" s="130">
        <v>11.224140394890117</v>
      </c>
      <c r="I139" s="131">
        <f>'[19]3.14-(g)'!$R$148</f>
        <v>21.82024608006693</v>
      </c>
      <c r="J139" s="12">
        <v>12.601185989845897</v>
      </c>
      <c r="K139" s="12">
        <f>'[19]3.14-(g)'!$S$148</f>
        <v>16.248478947651208</v>
      </c>
      <c r="L139" s="12">
        <v>11.058759232473401</v>
      </c>
    </row>
    <row r="140" spans="1:12">
      <c r="A140" s="204">
        <v>2014</v>
      </c>
      <c r="B140" s="129" t="s">
        <v>37</v>
      </c>
      <c r="C140" s="1">
        <v>12.859983079675324</v>
      </c>
      <c r="D140" s="1">
        <v>12.240435974627601</v>
      </c>
      <c r="E140" s="1">
        <v>12.537777785433612</v>
      </c>
      <c r="F140" s="130">
        <v>11.425647902928748</v>
      </c>
      <c r="G140" s="130">
        <v>11.189915003932709</v>
      </c>
      <c r="H140" s="130">
        <v>11.821754723005249</v>
      </c>
      <c r="I140" s="131">
        <f>'[19]3.14-(g)'!$R$149</f>
        <v>21.972662262359421</v>
      </c>
      <c r="J140" s="12">
        <v>12.424013168524027</v>
      </c>
      <c r="K140" s="12">
        <f>'[19]3.14-(g)'!$S$149</f>
        <v>16.066218682005925</v>
      </c>
      <c r="L140" s="12">
        <v>11.582555662739317</v>
      </c>
    </row>
    <row r="141" spans="1:12">
      <c r="A141" s="205"/>
      <c r="B141" s="129" t="s">
        <v>0</v>
      </c>
      <c r="C141" s="1">
        <v>10.974710228635045</v>
      </c>
      <c r="D141" s="1">
        <v>13.365380161975892</v>
      </c>
      <c r="E141" s="1">
        <v>12.441583177159453</v>
      </c>
      <c r="F141" s="130">
        <v>10.445806872627081</v>
      </c>
      <c r="G141" s="130">
        <v>12.200194207522243</v>
      </c>
      <c r="H141" s="130">
        <v>11.061391592733379</v>
      </c>
      <c r="I141" s="131">
        <f>'[19]3.14-(g)'!$R$150</f>
        <v>21.908189616981538</v>
      </c>
      <c r="J141" s="12">
        <v>12.380661839468061</v>
      </c>
      <c r="K141" s="12">
        <f>'[19]3.14-(g)'!$S$150</f>
        <v>15.997548123822336</v>
      </c>
      <c r="L141" s="12">
        <v>10.946859384773846</v>
      </c>
    </row>
    <row r="142" spans="1:12">
      <c r="A142" s="205"/>
      <c r="B142" s="129" t="s">
        <v>1</v>
      </c>
      <c r="C142" s="1">
        <v>11.412525563192027</v>
      </c>
      <c r="D142" s="1">
        <v>13.63917179047969</v>
      </c>
      <c r="E142" s="1">
        <v>12.571622551911757</v>
      </c>
      <c r="F142" s="130">
        <v>10.838274579983121</v>
      </c>
      <c r="G142" s="130">
        <v>11.024654604760936</v>
      </c>
      <c r="H142" s="130">
        <v>11.570115997373787</v>
      </c>
      <c r="I142" s="131">
        <f>'[19]3.14-(g)'!$R$151</f>
        <v>21.72490918533018</v>
      </c>
      <c r="J142" s="12">
        <v>12.284700940782797</v>
      </c>
      <c r="K142" s="12">
        <f>'[19]3.14-(g)'!$S$151</f>
        <v>15.852070365024874</v>
      </c>
      <c r="L142" s="12">
        <v>11.160108195373471</v>
      </c>
    </row>
    <row r="143" spans="1:12">
      <c r="A143" s="205"/>
      <c r="B143" s="129" t="s">
        <v>2</v>
      </c>
      <c r="C143" s="1">
        <v>12.125316416833948</v>
      </c>
      <c r="D143" s="1">
        <v>10.766952406927054</v>
      </c>
      <c r="E143" s="1">
        <v>12.435451750565132</v>
      </c>
      <c r="F143" s="130">
        <v>12.402096089728198</v>
      </c>
      <c r="G143" s="130">
        <v>11.471364481273753</v>
      </c>
      <c r="H143" s="130">
        <v>10.704186370184496</v>
      </c>
      <c r="I143" s="131">
        <f>'[19]3.14-(g)'!$R$152</f>
        <v>20.822863651339254</v>
      </c>
      <c r="J143" s="12">
        <v>12.241189130656906</v>
      </c>
      <c r="K143" s="12">
        <f>'[19]3.14-(g)'!$S$152</f>
        <v>15.878731879207566</v>
      </c>
      <c r="L143" s="12">
        <v>11.419657659578595</v>
      </c>
    </row>
    <row r="144" spans="1:12">
      <c r="A144" s="205"/>
      <c r="B144" s="129" t="s">
        <v>3</v>
      </c>
      <c r="C144" s="1">
        <v>11.847637699068644</v>
      </c>
      <c r="D144" s="1">
        <v>12.917137587893258</v>
      </c>
      <c r="E144" s="1">
        <v>13.376286312358513</v>
      </c>
      <c r="F144" s="130">
        <v>11.853781799613555</v>
      </c>
      <c r="G144" s="130">
        <v>11.827345376657625</v>
      </c>
      <c r="H144" s="130">
        <v>11.21929379857559</v>
      </c>
      <c r="I144" s="131">
        <f>'[19]3.14-(g)'!$R$153</f>
        <v>21.502545667287794</v>
      </c>
      <c r="J144" s="12">
        <v>12.270270199907069</v>
      </c>
      <c r="K144" s="12">
        <f>'[19]3.14-(g)'!$S$153</f>
        <v>15.755627729802594</v>
      </c>
      <c r="L144" s="12">
        <v>11.170213792908637</v>
      </c>
    </row>
    <row r="145" spans="1:12">
      <c r="A145" s="205"/>
      <c r="B145" s="129" t="s">
        <v>4</v>
      </c>
      <c r="C145" s="1">
        <v>11.10346553406956</v>
      </c>
      <c r="D145" s="1">
        <v>13.369686828500649</v>
      </c>
      <c r="E145" s="1">
        <v>12.155246580649719</v>
      </c>
      <c r="F145" s="130">
        <v>10.304923401087002</v>
      </c>
      <c r="G145" s="130">
        <v>12.54109178429688</v>
      </c>
      <c r="H145" s="130">
        <v>11.333694713763043</v>
      </c>
      <c r="I145" s="131">
        <f>'[19]3.14-(g)'!$R$154</f>
        <v>21.360128985339671</v>
      </c>
      <c r="J145" s="12">
        <v>12.196567889234258</v>
      </c>
      <c r="K145" s="12">
        <f>'[19]3.14-(g)'!$S$154</f>
        <v>15.654387242798757</v>
      </c>
      <c r="L145" s="12">
        <v>10.860068386726038</v>
      </c>
    </row>
    <row r="146" spans="1:12">
      <c r="A146" s="205"/>
      <c r="B146" s="129" t="s">
        <v>5</v>
      </c>
      <c r="C146" s="1">
        <v>11.907932636712134</v>
      </c>
      <c r="D146" s="1">
        <v>13.162887498472065</v>
      </c>
      <c r="E146" s="1">
        <v>12.46213917836948</v>
      </c>
      <c r="F146" s="130">
        <v>10.590925465505837</v>
      </c>
      <c r="G146" s="130">
        <v>12.256462933176863</v>
      </c>
      <c r="H146" s="130">
        <v>10.831690880902542</v>
      </c>
      <c r="I146" s="131">
        <f>'[19]3.14-(g)'!$R$155</f>
        <v>20.910754170003589</v>
      </c>
      <c r="J146" s="12">
        <v>12.16389552947027</v>
      </c>
      <c r="K146" s="12">
        <f>'[19]3.14-(g)'!$S$155</f>
        <v>15.167479984403343</v>
      </c>
      <c r="L146" s="12">
        <v>10.926872376324031</v>
      </c>
    </row>
    <row r="147" spans="1:12">
      <c r="A147" s="205"/>
      <c r="B147" s="129" t="s">
        <v>6</v>
      </c>
      <c r="C147" s="1">
        <v>11.549698596626126</v>
      </c>
      <c r="D147" s="1">
        <v>12.984671546176854</v>
      </c>
      <c r="E147" s="1">
        <v>12.235438910278914</v>
      </c>
      <c r="F147" s="130">
        <v>11.949734087809407</v>
      </c>
      <c r="G147" s="130">
        <v>10.881118351464263</v>
      </c>
      <c r="H147" s="130">
        <v>10.829863914404102</v>
      </c>
      <c r="I147" s="131">
        <f>'[19]3.14-(g)'!$R$156</f>
        <v>20.423109770613365</v>
      </c>
      <c r="J147" s="12">
        <v>12.157714332663465</v>
      </c>
      <c r="K147" s="12">
        <f>'[19]3.14-(g)'!$S$156</f>
        <v>14.918728064541428</v>
      </c>
      <c r="L147" s="12">
        <v>10.950142696528721</v>
      </c>
    </row>
    <row r="148" spans="1:12">
      <c r="A148" s="205"/>
      <c r="B148" s="129" t="s">
        <v>7</v>
      </c>
      <c r="C148" s="1">
        <v>10.277346944076315</v>
      </c>
      <c r="D148" s="1">
        <v>12.828803915129969</v>
      </c>
      <c r="E148" s="1">
        <v>12.523418607743672</v>
      </c>
      <c r="F148" s="130">
        <v>9.9116444866772433</v>
      </c>
      <c r="G148" s="130">
        <v>11.425790212209645</v>
      </c>
      <c r="H148" s="130">
        <v>10.741527579526275</v>
      </c>
      <c r="I148" s="131">
        <f>'[19]3.14-(g)'!$R$157</f>
        <v>20.114332834434535</v>
      </c>
      <c r="J148" s="12">
        <v>12.066627032799985</v>
      </c>
      <c r="K148" s="12">
        <f>'[19]3.14-(g)'!$S$157</f>
        <v>14.768865767077953</v>
      </c>
      <c r="L148" s="12">
        <v>10.177279595062153</v>
      </c>
    </row>
    <row r="149" spans="1:12">
      <c r="A149" s="205"/>
      <c r="B149" s="129" t="s">
        <v>8</v>
      </c>
      <c r="C149" s="1">
        <v>10.378751514316633</v>
      </c>
      <c r="D149" s="1">
        <v>13.4702209783649</v>
      </c>
      <c r="E149" s="1">
        <v>11.493361615077442</v>
      </c>
      <c r="F149" s="130">
        <v>10.806889015071718</v>
      </c>
      <c r="G149" s="130">
        <v>10.746319331877247</v>
      </c>
      <c r="H149" s="130">
        <v>10.896395997888614</v>
      </c>
      <c r="I149" s="131">
        <f>'[19]3.14-(g)'!$R$158</f>
        <v>19.747520363726451</v>
      </c>
      <c r="J149" s="12">
        <v>12.012488728453782</v>
      </c>
      <c r="K149" s="12">
        <f>'[19]3.14-(g)'!$S$158</f>
        <v>14.651127797468678</v>
      </c>
      <c r="L149" s="12">
        <v>10.435733573626912</v>
      </c>
    </row>
    <row r="150" spans="1:12">
      <c r="A150" s="205"/>
      <c r="B150" s="132" t="s">
        <v>9</v>
      </c>
      <c r="C150" s="130">
        <v>9.7780416896582594</v>
      </c>
      <c r="D150" s="130">
        <v>12.872088699183958</v>
      </c>
      <c r="E150" s="130">
        <v>12.150943609859885</v>
      </c>
      <c r="F150" s="130">
        <v>9.8416390581943531</v>
      </c>
      <c r="G150" s="130">
        <v>9.9409221651265138</v>
      </c>
      <c r="H150" s="130">
        <v>10.678465426992505</v>
      </c>
      <c r="I150" s="131">
        <f>'[19]3.14-(g)'!$R$159</f>
        <v>19.45202969868361</v>
      </c>
      <c r="J150" s="12">
        <v>11.869641304727185</v>
      </c>
      <c r="K150" s="12">
        <f>'[19]3.14-(g)'!$S$159</f>
        <v>14.460113376095332</v>
      </c>
      <c r="L150" s="12">
        <v>10.255117548976312</v>
      </c>
    </row>
    <row r="151" spans="1:12" s="149" customFormat="1">
      <c r="A151" s="206"/>
      <c r="B151" s="150" t="s">
        <v>10</v>
      </c>
      <c r="C151" s="14">
        <v>9.5928146263145102</v>
      </c>
      <c r="D151" s="14">
        <v>12.36267177060714</v>
      </c>
      <c r="E151" s="14">
        <v>11.503967935538729</v>
      </c>
      <c r="F151" s="14">
        <v>9.4768421630097599</v>
      </c>
      <c r="G151" s="14">
        <v>10.474327673143421</v>
      </c>
      <c r="H151" s="14">
        <v>9.9262271950919434</v>
      </c>
      <c r="I151" s="131">
        <f>'[19]3.14-(g)'!$R$160</f>
        <v>19.271192756651324</v>
      </c>
      <c r="J151" s="12">
        <v>11.811644513065097</v>
      </c>
      <c r="K151" s="12">
        <f>'[19]3.14-(g)'!$S$160</f>
        <v>14.263071488060215</v>
      </c>
      <c r="L151" s="12">
        <v>9.8611768181184694</v>
      </c>
    </row>
    <row r="152" spans="1:12" s="149" customFormat="1">
      <c r="A152" s="252">
        <v>2015</v>
      </c>
      <c r="B152" s="150" t="s">
        <v>140</v>
      </c>
      <c r="C152" s="30">
        <v>10.525286668554729</v>
      </c>
      <c r="D152" s="30">
        <v>12.404771646343599</v>
      </c>
      <c r="E152" s="30">
        <v>11.868278688846845</v>
      </c>
      <c r="F152" s="30">
        <v>11.022299886852146</v>
      </c>
      <c r="G152" s="30">
        <v>10.443311117990449</v>
      </c>
      <c r="H152" s="30">
        <v>10.301186228818649</v>
      </c>
      <c r="I152" s="131">
        <f>'[19]3.14-(g)'!$R$161</f>
        <v>19.217269149604238</v>
      </c>
      <c r="J152" s="161">
        <v>11.464072708564538</v>
      </c>
      <c r="K152" s="12">
        <f>'[19]3.14-(g)'!$S$161</f>
        <v>14.151237671367708</v>
      </c>
      <c r="L152" s="161">
        <v>10.510794904721553</v>
      </c>
    </row>
    <row r="153" spans="1:12" s="149" customFormat="1">
      <c r="A153" s="253"/>
      <c r="B153" s="150" t="s">
        <v>0</v>
      </c>
      <c r="C153" s="30">
        <v>10.545304108826942</v>
      </c>
      <c r="D153" s="30">
        <v>11.868461258571084</v>
      </c>
      <c r="E153" s="30">
        <v>11.695884746815288</v>
      </c>
      <c r="F153" s="30">
        <v>9.5348551347196899</v>
      </c>
      <c r="G153" s="30">
        <v>10.322511859067687</v>
      </c>
      <c r="H153" s="30">
        <v>10.188753218383141</v>
      </c>
      <c r="I153" s="131">
        <f>'[19]3.14-(g)'!$R$162</f>
        <v>18.621012050543339</v>
      </c>
      <c r="J153" s="161">
        <v>11.313641816757556</v>
      </c>
      <c r="K153" s="12">
        <f>'[19]3.14-(g)'!$S$162</f>
        <v>13.665898351718257</v>
      </c>
      <c r="L153" s="161">
        <v>10.464737384291425</v>
      </c>
    </row>
    <row r="154" spans="1:12" s="149" customFormat="1">
      <c r="A154" s="253"/>
      <c r="B154" s="152" t="s">
        <v>1</v>
      </c>
      <c r="C154" s="30">
        <v>11.018762852595625</v>
      </c>
      <c r="D154" s="30">
        <v>13.995400500778349</v>
      </c>
      <c r="E154" s="30">
        <v>12.722196099813004</v>
      </c>
      <c r="F154" s="30">
        <v>10.297907750830415</v>
      </c>
      <c r="G154" s="30">
        <v>9.9986212007236777</v>
      </c>
      <c r="H154" s="30">
        <v>10.572589268192269</v>
      </c>
      <c r="I154" s="131">
        <f>'[19]3.14-(g)'!$R$163</f>
        <v>18.888554319201305</v>
      </c>
      <c r="J154" s="161">
        <v>11.9505850440068</v>
      </c>
      <c r="K154" s="12">
        <f>'[19]3.14-(g)'!$S$163</f>
        <v>13.912673726697673</v>
      </c>
      <c r="L154" s="161">
        <v>10.316016407094013</v>
      </c>
    </row>
    <row r="155" spans="1:12" s="149" customFormat="1">
      <c r="A155" s="253"/>
      <c r="B155" s="152" t="s">
        <v>2</v>
      </c>
      <c r="C155" s="30">
        <v>10.840763856543427</v>
      </c>
      <c r="D155" s="30">
        <v>12.210587506036493</v>
      </c>
      <c r="E155" s="30">
        <v>13.146285104029603</v>
      </c>
      <c r="F155" s="30">
        <v>10.174507290204495</v>
      </c>
      <c r="G155" s="30">
        <v>9.8670893555277868</v>
      </c>
      <c r="H155" s="30">
        <v>10.224074148186491</v>
      </c>
      <c r="I155" s="131">
        <f>'[19]3.14-(g)'!$R$164</f>
        <v>18.946491762618631</v>
      </c>
      <c r="J155" s="30">
        <v>12.184391969229063</v>
      </c>
      <c r="K155" s="12">
        <f>'[19]3.14-(g)'!$S$164</f>
        <v>13.705391959670898</v>
      </c>
      <c r="L155" s="30">
        <v>10.28636241709847</v>
      </c>
    </row>
    <row r="156" spans="1:12" s="149" customFormat="1">
      <c r="A156" s="253"/>
      <c r="B156" s="152" t="s">
        <v>3</v>
      </c>
      <c r="C156" s="30">
        <v>10.833145111724729</v>
      </c>
      <c r="D156" s="30">
        <v>13.032435689067864</v>
      </c>
      <c r="E156" s="30">
        <v>12.489983072546964</v>
      </c>
      <c r="F156" s="30">
        <v>12.007614095643053</v>
      </c>
      <c r="G156" s="30">
        <v>10.849851557628147</v>
      </c>
      <c r="H156" s="30">
        <v>10.313693573165031</v>
      </c>
      <c r="I156" s="131">
        <f>'[19]3.14-(g)'!$R$165</f>
        <v>18.950535553864665</v>
      </c>
      <c r="J156" s="30">
        <v>12.283494160116716</v>
      </c>
      <c r="K156" s="12">
        <f>'[19]3.14-(g)'!$S$165</f>
        <v>13.67930418208719</v>
      </c>
      <c r="L156" s="30">
        <v>10.354245281596183</v>
      </c>
    </row>
    <row r="157" spans="1:12" s="149" customFormat="1">
      <c r="A157" s="253"/>
      <c r="B157" s="152" t="s">
        <v>4</v>
      </c>
      <c r="C157" s="30">
        <v>11.315831054611323</v>
      </c>
      <c r="D157" s="30">
        <v>12.358336177453184</v>
      </c>
      <c r="E157" s="30">
        <v>12.484642669318607</v>
      </c>
      <c r="F157" s="30">
        <v>10.515594069194746</v>
      </c>
      <c r="G157" s="30">
        <v>11.191882057248739</v>
      </c>
      <c r="H157" s="30">
        <v>10.755209543140644</v>
      </c>
      <c r="I157" s="131">
        <f>'[19]3.14-(g)'!$R$166</f>
        <v>18.88612724451972</v>
      </c>
      <c r="J157" s="30">
        <v>12.344378902373442</v>
      </c>
      <c r="K157" s="12">
        <f>'[19]3.14-(g)'!$S$166</f>
        <v>13.508767959060256</v>
      </c>
      <c r="L157" s="30">
        <v>10.286977263777107</v>
      </c>
    </row>
    <row r="158" spans="1:12" s="149" customFormat="1">
      <c r="A158" s="253"/>
      <c r="B158" s="152" t="s">
        <v>5</v>
      </c>
      <c r="C158" s="30">
        <v>10.774980193869526</v>
      </c>
      <c r="D158" s="30">
        <v>12.459377363819028</v>
      </c>
      <c r="E158" s="30">
        <v>12.840859010940514</v>
      </c>
      <c r="F158" s="30">
        <v>10.872419886407053</v>
      </c>
      <c r="G158" s="30">
        <v>10.81302181162515</v>
      </c>
      <c r="H158" s="30">
        <v>10.618934975875884</v>
      </c>
      <c r="I158" s="131">
        <f>'[19]3.14-(g)'!$R$167</f>
        <v>18.842323390890368</v>
      </c>
      <c r="J158" s="30">
        <v>12.162106095018322</v>
      </c>
      <c r="K158" s="12">
        <f>'[19]3.14-(g)'!$S$167</f>
        <v>13.343010571915517</v>
      </c>
      <c r="L158" s="30">
        <v>10.366903160933628</v>
      </c>
    </row>
    <row r="159" spans="1:12" s="149" customFormat="1">
      <c r="A159" s="253"/>
      <c r="B159" s="152" t="s">
        <v>6</v>
      </c>
      <c r="C159" s="30">
        <v>12.151178538163016</v>
      </c>
      <c r="D159" s="30">
        <v>13.68733139199548</v>
      </c>
      <c r="E159" s="30">
        <v>13.031694493456406</v>
      </c>
      <c r="F159" s="30">
        <v>9.2973451644496929</v>
      </c>
      <c r="G159" s="30">
        <v>9.4979489054464032</v>
      </c>
      <c r="H159" s="30">
        <v>10.211339943533003</v>
      </c>
      <c r="I159" s="131">
        <f>'[19]3.14-(g)'!$R$168</f>
        <v>18.747263901036579</v>
      </c>
      <c r="J159" s="30">
        <v>13.059484013101006</v>
      </c>
      <c r="K159" s="12">
        <f>'[19]3.14-(g)'!$S$168</f>
        <v>13.416692781891927</v>
      </c>
      <c r="L159" s="30">
        <v>10.245610324057834</v>
      </c>
    </row>
    <row r="160" spans="1:12" s="149" customFormat="1">
      <c r="A160" s="253"/>
      <c r="B160" s="152" t="s">
        <v>7</v>
      </c>
      <c r="C160" s="30">
        <v>12.700294585223832</v>
      </c>
      <c r="D160" s="30">
        <v>13.358424619970883</v>
      </c>
      <c r="E160" s="30">
        <v>13.463150124295883</v>
      </c>
      <c r="F160" s="30">
        <v>9.3030673875459744</v>
      </c>
      <c r="G160" s="30">
        <v>10.738359119029278</v>
      </c>
      <c r="H160" s="30">
        <v>10.766339902646573</v>
      </c>
      <c r="I160" s="131">
        <f>'[19]3.14-(g)'!$R$169</f>
        <v>18.687624499545635</v>
      </c>
      <c r="J160" s="30">
        <v>12.896624059154197</v>
      </c>
      <c r="K160" s="12">
        <f>'[19]3.14-(g)'!$S$169</f>
        <v>13.287631963609277</v>
      </c>
      <c r="L160" s="30">
        <v>10.208611576689885</v>
      </c>
    </row>
    <row r="161" spans="1:20" s="149" customFormat="1">
      <c r="A161" s="253"/>
      <c r="B161" s="152" t="s">
        <v>8</v>
      </c>
      <c r="C161" s="30">
        <v>12.746910290157285</v>
      </c>
      <c r="D161" s="30">
        <v>15.028275101150998</v>
      </c>
      <c r="E161" s="30">
        <v>13.699879662688749</v>
      </c>
      <c r="F161" s="30">
        <v>8.8549042941646015</v>
      </c>
      <c r="G161" s="30">
        <v>10.381653560936973</v>
      </c>
      <c r="H161" s="30">
        <v>10.075214038143939</v>
      </c>
      <c r="I161" s="131">
        <f>'[19]3.14-(g)'!$R$170</f>
        <v>18.582099351583455</v>
      </c>
      <c r="J161" s="30">
        <v>13.608452086804725</v>
      </c>
      <c r="K161" s="12">
        <f>'[19]3.14-(g)'!$S$170</f>
        <v>13.146404479736134</v>
      </c>
      <c r="L161" s="30">
        <v>10.160645189562915</v>
      </c>
    </row>
    <row r="162" spans="1:20" s="149" customFormat="1">
      <c r="A162" s="253"/>
      <c r="B162" s="152" t="s">
        <v>9</v>
      </c>
      <c r="C162" s="30">
        <v>13.601365642070954</v>
      </c>
      <c r="D162" s="30">
        <v>15.523500000000002</v>
      </c>
      <c r="E162" s="30">
        <v>13.274800000000001</v>
      </c>
      <c r="F162" s="30">
        <v>10.164445386328303</v>
      </c>
      <c r="G162" s="30">
        <v>11.2768</v>
      </c>
      <c r="H162" s="30">
        <v>10.111700000000001</v>
      </c>
      <c r="I162" s="131">
        <f>'[19]3.14-(g)'!$R$171</f>
        <v>18.595573018086903</v>
      </c>
      <c r="J162" s="30">
        <v>14.1242</v>
      </c>
      <c r="K162" s="12">
        <f>'[19]3.14-(g)'!$S$171</f>
        <v>12.248638927091481</v>
      </c>
      <c r="L162" s="30">
        <v>9.9638000000000009</v>
      </c>
    </row>
    <row r="163" spans="1:20" s="149" customFormat="1">
      <c r="A163" s="254"/>
      <c r="B163" s="152" t="s">
        <v>10</v>
      </c>
      <c r="C163" s="30">
        <v>13.650747922196812</v>
      </c>
      <c r="D163" s="30">
        <v>15.477499999999999</v>
      </c>
      <c r="E163" s="30">
        <v>13.361599999999999</v>
      </c>
      <c r="F163" s="30">
        <v>9.3528542990053403</v>
      </c>
      <c r="G163" s="30">
        <v>10.7601</v>
      </c>
      <c r="H163" s="30">
        <v>9.8012999999999995</v>
      </c>
      <c r="I163" s="131">
        <f>'[19]3.14-(g)'!$R$172</f>
        <v>15.759932794076821</v>
      </c>
      <c r="J163" s="30">
        <v>13.9834</v>
      </c>
      <c r="K163" s="12">
        <f>'[19]3.14-(g)'!$S$172</f>
        <v>12.052289023521544</v>
      </c>
      <c r="L163" s="30">
        <v>9.8503000000000007</v>
      </c>
    </row>
    <row r="164" spans="1:20" s="149" customFormat="1">
      <c r="A164" s="252">
        <v>2016</v>
      </c>
      <c r="B164" s="150" t="s">
        <v>140</v>
      </c>
      <c r="C164" s="30">
        <v>13.198</v>
      </c>
      <c r="D164" s="30">
        <v>15.145799999999999</v>
      </c>
      <c r="E164" s="30">
        <v>13.6633</v>
      </c>
      <c r="F164" s="30">
        <v>10.758699999999999</v>
      </c>
      <c r="G164" s="30">
        <v>11.650399999999999</v>
      </c>
      <c r="H164" s="30">
        <v>9.9102999999999994</v>
      </c>
      <c r="I164" s="131">
        <f>'[19]3.14-(g)'!$R$173</f>
        <v>15.912044343733344</v>
      </c>
      <c r="J164" s="30">
        <f>'[20]mortgage loans,% '!$P$137</f>
        <v>11.5624</v>
      </c>
      <c r="K164" s="12">
        <f>'[19]3.14-(g)'!$S$173</f>
        <v>11.943982900422771</v>
      </c>
      <c r="L164" s="30">
        <f>'[20]mortgage loans,% '!$X$137</f>
        <v>8.8962000000000003</v>
      </c>
    </row>
    <row r="165" spans="1:20" s="149" customFormat="1">
      <c r="A165" s="253"/>
      <c r="B165" s="150" t="s">
        <v>0</v>
      </c>
      <c r="C165" s="30">
        <v>13.8841</v>
      </c>
      <c r="D165" s="30">
        <v>14.8688</v>
      </c>
      <c r="E165" s="30">
        <v>14.1976</v>
      </c>
      <c r="F165" s="30">
        <v>10.3842</v>
      </c>
      <c r="G165" s="30">
        <v>10.9034</v>
      </c>
      <c r="H165" s="30">
        <v>9.4410000000000007</v>
      </c>
      <c r="I165" s="131">
        <f>'[19]3.14-(g)'!$R$174</f>
        <v>15.943251250845977</v>
      </c>
      <c r="J165" s="30">
        <v>14.9823</v>
      </c>
      <c r="K165" s="12">
        <f>'[19]3.14-(g)'!$S$174</f>
        <v>11.9088459557015</v>
      </c>
      <c r="L165" s="30">
        <v>9.8470999999999993</v>
      </c>
    </row>
    <row r="166" spans="1:20" s="149" customFormat="1">
      <c r="A166" s="253"/>
      <c r="B166" s="152" t="s">
        <v>1</v>
      </c>
      <c r="C166" s="30">
        <v>14.490399999999999</v>
      </c>
      <c r="D166" s="30">
        <v>13.558199999999999</v>
      </c>
      <c r="E166" s="30">
        <v>14.296200000000001</v>
      </c>
      <c r="F166" s="30">
        <v>10.805300000000001</v>
      </c>
      <c r="G166" s="30">
        <v>9.9022000000000006</v>
      </c>
      <c r="H166" s="30">
        <v>9.4981000000000009</v>
      </c>
      <c r="I166" s="131">
        <f>'[19]3.14-(g)'!$R$175</f>
        <v>16.007266888850793</v>
      </c>
      <c r="J166" s="30">
        <v>14.9154</v>
      </c>
      <c r="K166" s="12">
        <f>'[19]3.14-(g)'!$S$175</f>
        <v>11.778171405532779</v>
      </c>
      <c r="L166" s="30">
        <v>9.7886000000000006</v>
      </c>
    </row>
    <row r="167" spans="1:20" s="149" customFormat="1">
      <c r="A167" s="253"/>
      <c r="B167" s="152" t="s">
        <v>2</v>
      </c>
      <c r="C167" s="30">
        <v>13.7217</v>
      </c>
      <c r="D167" s="30">
        <v>14.0839</v>
      </c>
      <c r="E167" s="30">
        <v>13.997400000000001</v>
      </c>
      <c r="F167" s="30">
        <v>9.8931000000000004</v>
      </c>
      <c r="G167" s="30">
        <v>10.251899999999999</v>
      </c>
      <c r="H167" s="30">
        <v>9.0765999999999991</v>
      </c>
      <c r="I167" s="131">
        <f>'[19]3.14-(g)'!$R$176</f>
        <v>16.167208754381612</v>
      </c>
      <c r="J167" s="30">
        <v>13.7788</v>
      </c>
      <c r="K167" s="12">
        <f>'[19]3.14-(g)'!$S$176</f>
        <v>11.628534288533711</v>
      </c>
      <c r="L167" s="30">
        <v>9.7219999999999995</v>
      </c>
    </row>
    <row r="168" spans="1:20" s="149" customFormat="1">
      <c r="A168" s="253"/>
      <c r="B168" s="152" t="s">
        <v>3</v>
      </c>
      <c r="C168" s="30">
        <v>13.505100000000001</v>
      </c>
      <c r="D168" s="30">
        <v>14.174099999999999</v>
      </c>
      <c r="E168" s="30">
        <v>13.8537</v>
      </c>
      <c r="F168" s="30">
        <v>9.5348000000000006</v>
      </c>
      <c r="G168" s="30">
        <v>10.573</v>
      </c>
      <c r="H168" s="30">
        <v>9.1898</v>
      </c>
      <c r="I168" s="131">
        <f>'[19]3.14-(g)'!$R$177</f>
        <v>16.263347491085227</v>
      </c>
      <c r="J168" s="30">
        <v>13.8592</v>
      </c>
      <c r="K168" s="12">
        <f>'[19]3.14-(g)'!$S$177</f>
        <v>11.52561836334017</v>
      </c>
      <c r="L168" s="30">
        <v>9.6378000000000004</v>
      </c>
    </row>
    <row r="169" spans="1:20" s="149" customFormat="1">
      <c r="A169" s="253"/>
      <c r="B169" s="152" t="s">
        <v>4</v>
      </c>
      <c r="C169" s="30">
        <v>13.3034</v>
      </c>
      <c r="D169" s="30">
        <v>11.8864</v>
      </c>
      <c r="E169" s="30">
        <v>12.337400000000001</v>
      </c>
      <c r="F169" s="30">
        <v>8.5382999999999996</v>
      </c>
      <c r="G169" s="30">
        <v>10.119300000000001</v>
      </c>
      <c r="H169" s="30">
        <v>8.7795000000000005</v>
      </c>
      <c r="I169" s="131">
        <f>'[19]3.14-(g)'!$R$178</f>
        <v>16.419955385767693</v>
      </c>
      <c r="J169" s="30">
        <v>12.181900000000001</v>
      </c>
      <c r="K169" s="12">
        <f>'[19]3.14-(g)'!$S$178</f>
        <v>12.072415059569904</v>
      </c>
      <c r="L169" s="30">
        <v>9.5867000000000004</v>
      </c>
    </row>
    <row r="170" spans="1:20" s="86" customFormat="1">
      <c r="A170" s="253"/>
      <c r="B170" s="181" t="s">
        <v>5</v>
      </c>
      <c r="C170" s="179">
        <v>13.455399999999999</v>
      </c>
      <c r="D170" s="179">
        <v>13.398400000000001</v>
      </c>
      <c r="E170" s="179">
        <v>12.293900000000001</v>
      </c>
      <c r="F170" s="179">
        <v>9.1496999999999993</v>
      </c>
      <c r="G170" s="179">
        <v>9.7385000000000002</v>
      </c>
      <c r="H170" s="179">
        <v>9.2332999999999998</v>
      </c>
      <c r="I170" s="131">
        <f>'[19]3.14-(g)'!$R$179</f>
        <v>16.557019883483861</v>
      </c>
      <c r="J170" s="179">
        <v>12.0524</v>
      </c>
      <c r="K170" s="180">
        <f>'[19]3.14-(g)'!$S$179</f>
        <v>11.936349418230707</v>
      </c>
      <c r="L170" s="179">
        <v>9.5327999999999999</v>
      </c>
      <c r="M170" s="149"/>
      <c r="N170" s="149"/>
      <c r="O170" s="149"/>
      <c r="P170" s="149"/>
      <c r="Q170" s="149"/>
      <c r="R170" s="149"/>
      <c r="S170" s="149"/>
      <c r="T170" s="149"/>
    </row>
    <row r="171" spans="1:20" s="86" customFormat="1">
      <c r="A171" s="253"/>
      <c r="B171" s="181" t="s">
        <v>6</v>
      </c>
      <c r="C171" s="179">
        <v>13.4811</v>
      </c>
      <c r="D171" s="179">
        <v>12.6996</v>
      </c>
      <c r="E171" s="179">
        <v>12.353</v>
      </c>
      <c r="F171" s="179">
        <v>9.7011000000000003</v>
      </c>
      <c r="G171" s="179">
        <v>9.7451000000000008</v>
      </c>
      <c r="H171" s="179">
        <v>8.9893000000000001</v>
      </c>
      <c r="I171" s="131">
        <f>'[19]3.14-(g)'!$R$180</f>
        <v>16.787190673312228</v>
      </c>
      <c r="J171" s="179">
        <v>12.5067</v>
      </c>
      <c r="K171" s="180">
        <f>'[19]3.14-(g)'!$S$180</f>
        <v>11.886210757860358</v>
      </c>
      <c r="L171" s="179">
        <v>9.4768000000000008</v>
      </c>
      <c r="M171" s="149"/>
      <c r="N171" s="149"/>
      <c r="O171" s="149"/>
      <c r="P171" s="149"/>
      <c r="Q171" s="149"/>
      <c r="R171" s="149"/>
      <c r="S171" s="149"/>
      <c r="T171" s="149"/>
    </row>
    <row r="172" spans="1:20" s="86" customFormat="1">
      <c r="A172" s="253"/>
      <c r="B172" s="181" t="s">
        <v>7</v>
      </c>
      <c r="C172" s="179">
        <v>12.1669</v>
      </c>
      <c r="D172" s="179">
        <v>12.125500000000001</v>
      </c>
      <c r="E172" s="179">
        <v>11.588100000000001</v>
      </c>
      <c r="F172" s="179">
        <v>9.2497000000000007</v>
      </c>
      <c r="G172" s="179">
        <v>10.6846</v>
      </c>
      <c r="H172" s="179">
        <v>8.9736999999999991</v>
      </c>
      <c r="I172" s="131">
        <v>16.811608925178504</v>
      </c>
      <c r="J172" s="179">
        <v>11.726900000000001</v>
      </c>
      <c r="K172" s="180">
        <v>11.883994155923006</v>
      </c>
      <c r="L172" s="179">
        <v>9.4405000000000001</v>
      </c>
      <c r="M172" s="149"/>
      <c r="N172" s="149"/>
      <c r="O172" s="149"/>
      <c r="P172" s="149"/>
      <c r="Q172" s="149"/>
      <c r="R172" s="149"/>
      <c r="S172" s="149"/>
      <c r="T172" s="149"/>
    </row>
    <row r="173" spans="1:20" s="86" customFormat="1">
      <c r="A173" s="253"/>
      <c r="B173" s="181" t="s">
        <v>8</v>
      </c>
      <c r="C173" s="179">
        <v>10.7546</v>
      </c>
      <c r="D173" s="179">
        <v>14.115399999999999</v>
      </c>
      <c r="E173" s="179">
        <v>11.721299999999999</v>
      </c>
      <c r="F173" s="179">
        <v>8.6445000000000007</v>
      </c>
      <c r="G173" s="179">
        <v>9.6759000000000004</v>
      </c>
      <c r="H173" s="179">
        <v>8.6841000000000008</v>
      </c>
      <c r="I173" s="131">
        <v>16.762356941248836</v>
      </c>
      <c r="J173" s="179">
        <v>11.692</v>
      </c>
      <c r="K173" s="180">
        <v>11.915787471730933</v>
      </c>
      <c r="L173" s="179">
        <v>9.4040999999999997</v>
      </c>
      <c r="M173" s="149"/>
      <c r="N173" s="149"/>
      <c r="O173" s="149"/>
      <c r="P173" s="149"/>
      <c r="Q173" s="149"/>
      <c r="R173" s="149"/>
      <c r="S173" s="149"/>
      <c r="T173" s="149"/>
    </row>
    <row r="174" spans="1:20" s="86" customFormat="1">
      <c r="A174" s="253"/>
      <c r="B174" s="181" t="s">
        <v>9</v>
      </c>
      <c r="C174" s="179">
        <v>11.8759</v>
      </c>
      <c r="D174" s="179">
        <v>11.992800000000001</v>
      </c>
      <c r="E174" s="179">
        <v>10.9663</v>
      </c>
      <c r="F174" s="179">
        <v>8.6271000000000004</v>
      </c>
      <c r="G174" s="179">
        <v>9.34</v>
      </c>
      <c r="H174" s="179">
        <v>8.7439999999999998</v>
      </c>
      <c r="I174" s="131">
        <v>16.782656247005683</v>
      </c>
      <c r="J174" s="179">
        <v>11.2529</v>
      </c>
      <c r="K174" s="180">
        <v>11.865699776995221</v>
      </c>
      <c r="L174" s="179">
        <v>9.31</v>
      </c>
      <c r="M174" s="149"/>
      <c r="N174" s="149"/>
      <c r="O174" s="149"/>
      <c r="P174" s="149"/>
      <c r="Q174" s="149"/>
      <c r="R174" s="149"/>
      <c r="S174" s="149"/>
      <c r="T174" s="149"/>
    </row>
    <row r="175" spans="1:20" s="86" customFormat="1">
      <c r="A175" s="254"/>
      <c r="B175" s="181" t="s">
        <v>10</v>
      </c>
      <c r="C175" s="179">
        <v>11.7166</v>
      </c>
      <c r="D175" s="179">
        <v>11.899699999999999</v>
      </c>
      <c r="E175" s="179">
        <v>11.0097</v>
      </c>
      <c r="F175" s="179">
        <v>8.6521000000000008</v>
      </c>
      <c r="G175" s="179">
        <v>9.1006</v>
      </c>
      <c r="H175" s="179">
        <v>8.4077999999999999</v>
      </c>
      <c r="I175" s="131">
        <v>16.778125637861123</v>
      </c>
      <c r="J175" s="179">
        <v>11.2478</v>
      </c>
      <c r="K175" s="180">
        <v>11.773924876860459</v>
      </c>
      <c r="L175" s="179">
        <v>9.1412999999999993</v>
      </c>
      <c r="M175" s="149"/>
      <c r="N175" s="149"/>
      <c r="O175" s="149"/>
      <c r="P175" s="149"/>
      <c r="Q175" s="149"/>
      <c r="R175" s="149"/>
      <c r="S175" s="149"/>
      <c r="T175" s="149"/>
    </row>
    <row r="176" spans="1:20" s="149" customFormat="1">
      <c r="A176" s="252">
        <v>2017</v>
      </c>
      <c r="B176" s="150" t="s">
        <v>140</v>
      </c>
      <c r="C176" s="30">
        <v>11.9407</v>
      </c>
      <c r="D176" s="30">
        <v>12.244400000000001</v>
      </c>
      <c r="E176" s="30">
        <v>11.231199999999999</v>
      </c>
      <c r="F176" s="30">
        <v>8.6610999999999994</v>
      </c>
      <c r="G176" s="30">
        <v>9.0313999999999997</v>
      </c>
      <c r="H176" s="30">
        <v>8.0829000000000004</v>
      </c>
      <c r="I176" s="194">
        <v>16.751189196916901</v>
      </c>
      <c r="J176" s="30">
        <v>11.4473</v>
      </c>
      <c r="K176" s="12">
        <v>11.679637164992847</v>
      </c>
      <c r="L176" s="30">
        <v>9.0803999999999991</v>
      </c>
    </row>
    <row r="177" spans="1:12" s="149" customFormat="1">
      <c r="A177" s="253"/>
      <c r="B177" s="150" t="s">
        <v>0</v>
      </c>
      <c r="C177" s="30">
        <v>12.024900000000001</v>
      </c>
      <c r="D177" s="30">
        <v>11.8751</v>
      </c>
      <c r="E177" s="30">
        <v>11.0099</v>
      </c>
      <c r="F177" s="30">
        <v>8.4998000000000005</v>
      </c>
      <c r="G177" s="30">
        <v>8.9087999999999994</v>
      </c>
      <c r="H177" s="30">
        <v>8.3102999999999998</v>
      </c>
      <c r="I177" s="194">
        <v>16.774892238788464</v>
      </c>
      <c r="J177" s="30">
        <v>11.646599999999999</v>
      </c>
      <c r="K177" s="12">
        <v>11.710219599655426</v>
      </c>
      <c r="L177" s="30">
        <v>9.0548000000000002</v>
      </c>
    </row>
    <row r="178" spans="1:12" s="149" customFormat="1">
      <c r="A178" s="253"/>
      <c r="B178" s="152" t="s">
        <v>1</v>
      </c>
      <c r="C178" s="30">
        <v>11.5242</v>
      </c>
      <c r="D178" s="30">
        <v>12.367599999999999</v>
      </c>
      <c r="E178" s="30">
        <v>11.3786</v>
      </c>
      <c r="F178" s="30">
        <v>8.9318000000000008</v>
      </c>
      <c r="G178" s="30">
        <v>9.3199000000000005</v>
      </c>
      <c r="H178" s="30">
        <v>8.1095000000000006</v>
      </c>
      <c r="I178" s="194">
        <v>16.805826126275882</v>
      </c>
      <c r="J178" s="30">
        <v>11.0596</v>
      </c>
      <c r="K178" s="12">
        <v>11.583554270534734</v>
      </c>
      <c r="L178" s="30">
        <v>8.9987999999999992</v>
      </c>
    </row>
    <row r="179" spans="1:12" s="149" customFormat="1">
      <c r="A179" s="253"/>
      <c r="B179" s="152" t="s">
        <v>2</v>
      </c>
      <c r="C179" s="30">
        <v>11.5242</v>
      </c>
      <c r="D179" s="30">
        <v>12.367599999999999</v>
      </c>
      <c r="E179" s="30">
        <v>11.3786</v>
      </c>
      <c r="F179" s="30">
        <v>8.3958999999999993</v>
      </c>
      <c r="G179" s="30">
        <v>8.7882999999999996</v>
      </c>
      <c r="H179" s="30">
        <v>8.8552999999999997</v>
      </c>
      <c r="I179" s="194">
        <v>16.787563642799658</v>
      </c>
      <c r="J179" s="30">
        <v>11.509600000000001</v>
      </c>
      <c r="K179" s="12">
        <v>11.433730617280537</v>
      </c>
      <c r="L179" s="30">
        <v>8.9291999999999998</v>
      </c>
    </row>
    <row r="180" spans="1:12" s="149" customFormat="1">
      <c r="A180" s="253"/>
      <c r="B180" s="152" t="s">
        <v>3</v>
      </c>
      <c r="C180" s="30">
        <v>10.218299999999999</v>
      </c>
      <c r="D180" s="30">
        <v>11.4397</v>
      </c>
      <c r="E180" s="30">
        <v>11.879099999999999</v>
      </c>
      <c r="F180" s="30">
        <v>8.3958999999999993</v>
      </c>
      <c r="G180" s="30">
        <v>8.7882999999999996</v>
      </c>
      <c r="H180" s="30">
        <v>8.8552999999999997</v>
      </c>
      <c r="I180" s="194">
        <v>16.86906833095459</v>
      </c>
      <c r="J180" s="30">
        <v>11.5624</v>
      </c>
      <c r="K180" s="12">
        <v>11.35098293436528</v>
      </c>
      <c r="L180" s="30">
        <v>8.8962000000000003</v>
      </c>
    </row>
    <row r="181" spans="1:12" s="149" customFormat="1">
      <c r="A181" s="253"/>
      <c r="B181" s="152" t="s">
        <v>4</v>
      </c>
      <c r="C181" s="30">
        <v>10.947900000000001</v>
      </c>
      <c r="D181" s="30">
        <v>12.169600000000001</v>
      </c>
      <c r="E181" s="30">
        <v>11.8787</v>
      </c>
      <c r="F181" s="30">
        <v>8.4222999999999999</v>
      </c>
      <c r="G181" s="30">
        <v>8.9343000000000004</v>
      </c>
      <c r="H181" s="30">
        <v>7.8617999999999997</v>
      </c>
      <c r="I181" s="194">
        <v>16.946152158252449</v>
      </c>
      <c r="J181" s="30">
        <v>11.4015</v>
      </c>
      <c r="K181" s="12">
        <v>11.173056118954996</v>
      </c>
      <c r="L181" s="30">
        <v>8.7922999999999991</v>
      </c>
    </row>
    <row r="182" spans="1:12" s="149" customFormat="1">
      <c r="A182" s="253"/>
      <c r="B182" s="152" t="s">
        <v>5</v>
      </c>
      <c r="C182" s="30">
        <v>10.5183</v>
      </c>
      <c r="D182" s="30">
        <v>11.8925</v>
      </c>
      <c r="E182" s="30">
        <v>11.541600000000001</v>
      </c>
      <c r="F182" s="30">
        <v>8.5081000000000007</v>
      </c>
      <c r="G182" s="30">
        <v>9.2385999999999999</v>
      </c>
      <c r="H182" s="30">
        <v>6.7968000000000002</v>
      </c>
      <c r="I182" s="194">
        <v>17.021356404174124</v>
      </c>
      <c r="J182" s="30">
        <v>11.3619</v>
      </c>
      <c r="K182" s="12">
        <v>11.152137125767169</v>
      </c>
      <c r="L182" s="30">
        <v>8.7385999999999999</v>
      </c>
    </row>
    <row r="183" spans="1:12" s="149" customFormat="1">
      <c r="A183" s="253"/>
      <c r="B183" s="152" t="s">
        <v>6</v>
      </c>
      <c r="C183" s="30">
        <v>10.605499999999999</v>
      </c>
      <c r="D183" s="30">
        <v>11.569800000000001</v>
      </c>
      <c r="E183" s="30">
        <v>11.5976</v>
      </c>
      <c r="F183" s="30">
        <v>9.1052</v>
      </c>
      <c r="G183" s="30">
        <v>8.6280999999999999</v>
      </c>
      <c r="H183" s="30">
        <v>7.7733999999999996</v>
      </c>
      <c r="I183" s="194">
        <v>17.04590227088655</v>
      </c>
      <c r="J183" s="30">
        <v>11.2437</v>
      </c>
      <c r="K183" s="12">
        <v>11.084264391416585</v>
      </c>
      <c r="L183" s="30">
        <v>8.6879000000000008</v>
      </c>
    </row>
    <row r="184" spans="1:12" s="149" customFormat="1">
      <c r="A184" s="253"/>
      <c r="B184" s="152" t="s">
        <v>7</v>
      </c>
      <c r="C184" s="30">
        <v>9.7939000000000007</v>
      </c>
      <c r="D184" s="30">
        <v>11.7676</v>
      </c>
      <c r="E184" s="30">
        <v>11.494199999999999</v>
      </c>
      <c r="F184" s="30">
        <v>9.3571000000000009</v>
      </c>
      <c r="G184" s="30">
        <v>9.2627000000000006</v>
      </c>
      <c r="H184" s="30">
        <v>7.8106</v>
      </c>
      <c r="I184" s="194">
        <v>17.109040851541899</v>
      </c>
      <c r="J184" s="30">
        <v>10.700699999999999</v>
      </c>
      <c r="K184" s="12">
        <v>11.041004882987316</v>
      </c>
      <c r="L184" s="30">
        <v>8.6388999999999996</v>
      </c>
    </row>
    <row r="185" spans="1:12" s="149" customFormat="1">
      <c r="A185" s="253"/>
      <c r="B185" s="152" t="s">
        <v>8</v>
      </c>
      <c r="C185" s="30">
        <v>9.7713000000000001</v>
      </c>
      <c r="D185" s="30">
        <v>11.058999999999999</v>
      </c>
      <c r="E185" s="30">
        <v>11.34</v>
      </c>
      <c r="F185" s="30">
        <v>7.9295</v>
      </c>
      <c r="G185" s="30">
        <v>8.5190999999999999</v>
      </c>
      <c r="H185" s="30">
        <v>7.8005000000000004</v>
      </c>
      <c r="I185" s="194">
        <v>17.115329098500879</v>
      </c>
      <c r="J185" s="30">
        <v>10.646800000000001</v>
      </c>
      <c r="K185" s="12">
        <v>10.987436148185781</v>
      </c>
      <c r="L185" s="30">
        <v>8.5970999999999993</v>
      </c>
    </row>
    <row r="186" spans="1:12" s="149" customFormat="1">
      <c r="A186" s="253"/>
      <c r="B186" s="152" t="s">
        <v>9</v>
      </c>
      <c r="C186" s="30">
        <v>9.6111000000000004</v>
      </c>
      <c r="D186" s="30">
        <v>11.049200000000001</v>
      </c>
      <c r="E186" s="30">
        <v>10.9582</v>
      </c>
      <c r="F186" s="30">
        <v>8.1690000000000005</v>
      </c>
      <c r="G186" s="30">
        <v>8.5695999999999994</v>
      </c>
      <c r="H186" s="30">
        <v>7.6596000000000002</v>
      </c>
      <c r="I186" s="194">
        <v>17.115525230426655</v>
      </c>
      <c r="J186" s="30">
        <v>10.6309</v>
      </c>
      <c r="K186" s="12">
        <v>10.897208377666006</v>
      </c>
      <c r="L186" s="30">
        <v>8.5576000000000008</v>
      </c>
    </row>
    <row r="187" spans="1:12" s="149" customFormat="1">
      <c r="A187" s="254"/>
      <c r="B187" s="152" t="s">
        <v>10</v>
      </c>
      <c r="C187" s="30">
        <v>10.6736</v>
      </c>
      <c r="D187" s="30">
        <v>11.501799999999999</v>
      </c>
      <c r="E187" s="30">
        <v>11.4336</v>
      </c>
      <c r="F187" s="30">
        <v>7.6943000000000001</v>
      </c>
      <c r="G187" s="30">
        <v>8.9296000000000006</v>
      </c>
      <c r="H187" s="30">
        <v>7.83</v>
      </c>
      <c r="I187" s="194">
        <v>17.535243844909012</v>
      </c>
      <c r="J187" s="30">
        <v>11.1469</v>
      </c>
      <c r="K187" s="194">
        <v>10.832810889294462</v>
      </c>
      <c r="L187" s="30">
        <v>8.5968999999999998</v>
      </c>
    </row>
    <row r="188" spans="1:12" s="149" customFormat="1">
      <c r="A188" s="200">
        <v>2018</v>
      </c>
      <c r="B188" s="150" t="s">
        <v>140</v>
      </c>
      <c r="C188" s="30">
        <v>10.3142</v>
      </c>
      <c r="D188" s="30">
        <v>12.125999999999999</v>
      </c>
      <c r="E188" s="30">
        <v>11.2918</v>
      </c>
      <c r="F188" s="30">
        <v>8.0332000000000008</v>
      </c>
      <c r="G188" s="30">
        <v>9.0208999999999993</v>
      </c>
      <c r="H188" s="30">
        <v>7.9393000000000002</v>
      </c>
      <c r="I188" s="194">
        <v>18.298595752836178</v>
      </c>
      <c r="J188" s="30">
        <v>11.0677</v>
      </c>
      <c r="K188" s="194">
        <v>11.09107329396222</v>
      </c>
      <c r="L188" s="30">
        <v>8.6134000000000004</v>
      </c>
    </row>
    <row r="189" spans="1:12">
      <c r="B189" s="150" t="s">
        <v>0</v>
      </c>
      <c r="C189" s="30">
        <v>9.8574000000000002</v>
      </c>
      <c r="D189" s="30">
        <v>11.6515</v>
      </c>
      <c r="E189" s="30">
        <v>11.5212</v>
      </c>
      <c r="F189" s="30">
        <v>8.2950999999999997</v>
      </c>
      <c r="G189" s="30">
        <v>8.6887000000000008</v>
      </c>
      <c r="H189" s="30">
        <v>8.0289000000000001</v>
      </c>
      <c r="I189" s="194">
        <v>18.400707985860077</v>
      </c>
      <c r="J189" s="30">
        <v>10.935700000000001</v>
      </c>
      <c r="K189" s="194">
        <v>10.693859692717279</v>
      </c>
      <c r="L189" s="30">
        <v>8.6065000000000005</v>
      </c>
    </row>
    <row r="190" spans="1:12">
      <c r="B190" s="150" t="s">
        <v>1</v>
      </c>
      <c r="C190" s="30">
        <v>10.0077</v>
      </c>
      <c r="D190" s="30">
        <v>11.95</v>
      </c>
      <c r="E190" s="30">
        <v>11.541</v>
      </c>
      <c r="F190" s="30">
        <v>8.2318999999999996</v>
      </c>
      <c r="G190" s="30">
        <v>8.9624000000000006</v>
      </c>
      <c r="H190" s="30">
        <v>8.4499999999999993</v>
      </c>
      <c r="I190" s="194">
        <v>18.505248604254419</v>
      </c>
      <c r="J190" s="30">
        <v>11.1844</v>
      </c>
      <c r="K190" s="194">
        <v>10.613741161217025</v>
      </c>
      <c r="L190" s="30">
        <v>8.5952000000000002</v>
      </c>
    </row>
    <row r="191" spans="1:12">
      <c r="B191" s="150" t="s">
        <v>2</v>
      </c>
      <c r="C191" s="30"/>
      <c r="D191" s="30"/>
      <c r="E191" s="30"/>
      <c r="F191" s="30"/>
      <c r="G191" s="30"/>
      <c r="H191" s="30"/>
      <c r="I191" s="194">
        <v>17.994810221943226</v>
      </c>
      <c r="J191" s="30"/>
      <c r="K191" s="194">
        <v>10.445639739058095</v>
      </c>
      <c r="L191" s="30"/>
    </row>
  </sheetData>
  <mergeCells count="32">
    <mergeCell ref="A176:A187"/>
    <mergeCell ref="A104:A115"/>
    <mergeCell ref="A32:A43"/>
    <mergeCell ref="A20:A31"/>
    <mergeCell ref="A8:A19"/>
    <mergeCell ref="A92:A103"/>
    <mergeCell ref="A80:A91"/>
    <mergeCell ref="A164:A175"/>
    <mergeCell ref="A152:A163"/>
    <mergeCell ref="A140:A151"/>
    <mergeCell ref="A128:A139"/>
    <mergeCell ref="A116:A127"/>
    <mergeCell ref="A68:A79"/>
    <mergeCell ref="A56:A67"/>
    <mergeCell ref="A44:A55"/>
    <mergeCell ref="I4:L4"/>
    <mergeCell ref="C5:E5"/>
    <mergeCell ref="F5:H5"/>
    <mergeCell ref="I5:J5"/>
    <mergeCell ref="K5:L5"/>
    <mergeCell ref="C4:H4"/>
    <mergeCell ref="L6:L7"/>
    <mergeCell ref="B6:B7"/>
    <mergeCell ref="C6:C7"/>
    <mergeCell ref="D6:D7"/>
    <mergeCell ref="E6:E7"/>
    <mergeCell ref="F6:F7"/>
    <mergeCell ref="G6:G7"/>
    <mergeCell ref="H6:H7"/>
    <mergeCell ref="K6:K7"/>
    <mergeCell ref="I6:I7"/>
    <mergeCell ref="J6:J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23"/>
  <sheetViews>
    <sheetView zoomScaleNormal="100" workbookViewId="0">
      <pane xSplit="2" ySplit="4" topLeftCell="C197" activePane="bottomRight" state="frozen"/>
      <selection pane="topRight" activeCell="C1" sqref="C1"/>
      <selection pane="bottomLeft" activeCell="A5" sqref="A5"/>
      <selection pane="bottomRight" activeCell="U219" sqref="U219"/>
    </sheetView>
  </sheetViews>
  <sheetFormatPr defaultRowHeight="15"/>
  <cols>
    <col min="1" max="1" width="9.140625" style="135"/>
    <col min="2" max="2" width="15.42578125" style="134" customWidth="1"/>
    <col min="3" max="3" width="23.28515625" style="39" customWidth="1"/>
    <col min="4" max="4" width="15.5703125" style="37" customWidth="1"/>
    <col min="5" max="5" width="13.85546875" style="37" customWidth="1"/>
    <col min="6" max="11" width="9.140625" style="37"/>
    <col min="12" max="13" width="9.140625" style="37" customWidth="1"/>
    <col min="14" max="267" width="9.140625" style="37"/>
    <col min="268" max="268" width="30.42578125" style="37" bestFit="1" customWidth="1"/>
    <col min="269" max="523" width="9.140625" style="37"/>
    <col min="524" max="524" width="30.42578125" style="37" bestFit="1" customWidth="1"/>
    <col min="525" max="779" width="9.140625" style="37"/>
    <col min="780" max="780" width="30.42578125" style="37" bestFit="1" customWidth="1"/>
    <col min="781" max="1035" width="9.140625" style="37"/>
    <col min="1036" max="1036" width="30.42578125" style="37" bestFit="1" customWidth="1"/>
    <col min="1037" max="1291" width="9.140625" style="37"/>
    <col min="1292" max="1292" width="30.42578125" style="37" bestFit="1" customWidth="1"/>
    <col min="1293" max="1547" width="9.140625" style="37"/>
    <col min="1548" max="1548" width="30.42578125" style="37" bestFit="1" customWidth="1"/>
    <col min="1549" max="1803" width="9.140625" style="37"/>
    <col min="1804" max="1804" width="30.42578125" style="37" bestFit="1" customWidth="1"/>
    <col min="1805" max="2059" width="9.140625" style="37"/>
    <col min="2060" max="2060" width="30.42578125" style="37" bestFit="1" customWidth="1"/>
    <col min="2061" max="2315" width="9.140625" style="37"/>
    <col min="2316" max="2316" width="30.42578125" style="37" bestFit="1" customWidth="1"/>
    <col min="2317" max="2571" width="9.140625" style="37"/>
    <col min="2572" max="2572" width="30.42578125" style="37" bestFit="1" customWidth="1"/>
    <col min="2573" max="2827" width="9.140625" style="37"/>
    <col min="2828" max="2828" width="30.42578125" style="37" bestFit="1" customWidth="1"/>
    <col min="2829" max="3083" width="9.140625" style="37"/>
    <col min="3084" max="3084" width="30.42578125" style="37" bestFit="1" customWidth="1"/>
    <col min="3085" max="3339" width="9.140625" style="37"/>
    <col min="3340" max="3340" width="30.42578125" style="37" bestFit="1" customWidth="1"/>
    <col min="3341" max="3595" width="9.140625" style="37"/>
    <col min="3596" max="3596" width="30.42578125" style="37" bestFit="1" customWidth="1"/>
    <col min="3597" max="3851" width="9.140625" style="37"/>
    <col min="3852" max="3852" width="30.42578125" style="37" bestFit="1" customWidth="1"/>
    <col min="3853" max="4107" width="9.140625" style="37"/>
    <col min="4108" max="4108" width="30.42578125" style="37" bestFit="1" customWidth="1"/>
    <col min="4109" max="4363" width="9.140625" style="37"/>
    <col min="4364" max="4364" width="30.42578125" style="37" bestFit="1" customWidth="1"/>
    <col min="4365" max="4619" width="9.140625" style="37"/>
    <col min="4620" max="4620" width="30.42578125" style="37" bestFit="1" customWidth="1"/>
    <col min="4621" max="4875" width="9.140625" style="37"/>
    <col min="4876" max="4876" width="30.42578125" style="37" bestFit="1" customWidth="1"/>
    <col min="4877" max="5131" width="9.140625" style="37"/>
    <col min="5132" max="5132" width="30.42578125" style="37" bestFit="1" customWidth="1"/>
    <col min="5133" max="5387" width="9.140625" style="37"/>
    <col min="5388" max="5388" width="30.42578125" style="37" bestFit="1" customWidth="1"/>
    <col min="5389" max="5643" width="9.140625" style="37"/>
    <col min="5644" max="5644" width="30.42578125" style="37" bestFit="1" customWidth="1"/>
    <col min="5645" max="5899" width="9.140625" style="37"/>
    <col min="5900" max="5900" width="30.42578125" style="37" bestFit="1" customWidth="1"/>
    <col min="5901" max="6155" width="9.140625" style="37"/>
    <col min="6156" max="6156" width="30.42578125" style="37" bestFit="1" customWidth="1"/>
    <col min="6157" max="6411" width="9.140625" style="37"/>
    <col min="6412" max="6412" width="30.42578125" style="37" bestFit="1" customWidth="1"/>
    <col min="6413" max="6667" width="9.140625" style="37"/>
    <col min="6668" max="6668" width="30.42578125" style="37" bestFit="1" customWidth="1"/>
    <col min="6669" max="6923" width="9.140625" style="37"/>
    <col min="6924" max="6924" width="30.42578125" style="37" bestFit="1" customWidth="1"/>
    <col min="6925" max="7179" width="9.140625" style="37"/>
    <col min="7180" max="7180" width="30.42578125" style="37" bestFit="1" customWidth="1"/>
    <col min="7181" max="7435" width="9.140625" style="37"/>
    <col min="7436" max="7436" width="30.42578125" style="37" bestFit="1" customWidth="1"/>
    <col min="7437" max="7691" width="9.140625" style="37"/>
    <col min="7692" max="7692" width="30.42578125" style="37" bestFit="1" customWidth="1"/>
    <col min="7693" max="7947" width="9.140625" style="37"/>
    <col min="7948" max="7948" width="30.42578125" style="37" bestFit="1" customWidth="1"/>
    <col min="7949" max="8203" width="9.140625" style="37"/>
    <col min="8204" max="8204" width="30.42578125" style="37" bestFit="1" customWidth="1"/>
    <col min="8205" max="8459" width="9.140625" style="37"/>
    <col min="8460" max="8460" width="30.42578125" style="37" bestFit="1" customWidth="1"/>
    <col min="8461" max="8715" width="9.140625" style="37"/>
    <col min="8716" max="8716" width="30.42578125" style="37" bestFit="1" customWidth="1"/>
    <col min="8717" max="8971" width="9.140625" style="37"/>
    <col min="8972" max="8972" width="30.42578125" style="37" bestFit="1" customWidth="1"/>
    <col min="8973" max="9227" width="9.140625" style="37"/>
    <col min="9228" max="9228" width="30.42578125" style="37" bestFit="1" customWidth="1"/>
    <col min="9229" max="9483" width="9.140625" style="37"/>
    <col min="9484" max="9484" width="30.42578125" style="37" bestFit="1" customWidth="1"/>
    <col min="9485" max="9739" width="9.140625" style="37"/>
    <col min="9740" max="9740" width="30.42578125" style="37" bestFit="1" customWidth="1"/>
    <col min="9741" max="9995" width="9.140625" style="37"/>
    <col min="9996" max="9996" width="30.42578125" style="37" bestFit="1" customWidth="1"/>
    <col min="9997" max="10251" width="9.140625" style="37"/>
    <col min="10252" max="10252" width="30.42578125" style="37" bestFit="1" customWidth="1"/>
    <col min="10253" max="10507" width="9.140625" style="37"/>
    <col min="10508" max="10508" width="30.42578125" style="37" bestFit="1" customWidth="1"/>
    <col min="10509" max="10763" width="9.140625" style="37"/>
    <col min="10764" max="10764" width="30.42578125" style="37" bestFit="1" customWidth="1"/>
    <col min="10765" max="11019" width="9.140625" style="37"/>
    <col min="11020" max="11020" width="30.42578125" style="37" bestFit="1" customWidth="1"/>
    <col min="11021" max="11275" width="9.140625" style="37"/>
    <col min="11276" max="11276" width="30.42578125" style="37" bestFit="1" customWidth="1"/>
    <col min="11277" max="11531" width="9.140625" style="37"/>
    <col min="11532" max="11532" width="30.42578125" style="37" bestFit="1" customWidth="1"/>
    <col min="11533" max="11787" width="9.140625" style="37"/>
    <col min="11788" max="11788" width="30.42578125" style="37" bestFit="1" customWidth="1"/>
    <col min="11789" max="12043" width="9.140625" style="37"/>
    <col min="12044" max="12044" width="30.42578125" style="37" bestFit="1" customWidth="1"/>
    <col min="12045" max="12299" width="9.140625" style="37"/>
    <col min="12300" max="12300" width="30.42578125" style="37" bestFit="1" customWidth="1"/>
    <col min="12301" max="12555" width="9.140625" style="37"/>
    <col min="12556" max="12556" width="30.42578125" style="37" bestFit="1" customWidth="1"/>
    <col min="12557" max="12811" width="9.140625" style="37"/>
    <col min="12812" max="12812" width="30.42578125" style="37" bestFit="1" customWidth="1"/>
    <col min="12813" max="13067" width="9.140625" style="37"/>
    <col min="13068" max="13068" width="30.42578125" style="37" bestFit="1" customWidth="1"/>
    <col min="13069" max="13323" width="9.140625" style="37"/>
    <col min="13324" max="13324" width="30.42578125" style="37" bestFit="1" customWidth="1"/>
    <col min="13325" max="13579" width="9.140625" style="37"/>
    <col min="13580" max="13580" width="30.42578125" style="37" bestFit="1" customWidth="1"/>
    <col min="13581" max="13835" width="9.140625" style="37"/>
    <col min="13836" max="13836" width="30.42578125" style="37" bestFit="1" customWidth="1"/>
    <col min="13837" max="14091" width="9.140625" style="37"/>
    <col min="14092" max="14092" width="30.42578125" style="37" bestFit="1" customWidth="1"/>
    <col min="14093" max="14347" width="9.140625" style="37"/>
    <col min="14348" max="14348" width="30.42578125" style="37" bestFit="1" customWidth="1"/>
    <col min="14349" max="14603" width="9.140625" style="37"/>
    <col min="14604" max="14604" width="30.42578125" style="37" bestFit="1" customWidth="1"/>
    <col min="14605" max="14859" width="9.140625" style="37"/>
    <col min="14860" max="14860" width="30.42578125" style="37" bestFit="1" customWidth="1"/>
    <col min="14861" max="15115" width="9.140625" style="37"/>
    <col min="15116" max="15116" width="30.42578125" style="37" bestFit="1" customWidth="1"/>
    <col min="15117" max="15371" width="9.140625" style="37"/>
    <col min="15372" max="15372" width="30.42578125" style="37" bestFit="1" customWidth="1"/>
    <col min="15373" max="15627" width="9.140625" style="37"/>
    <col min="15628" max="15628" width="30.42578125" style="37" bestFit="1" customWidth="1"/>
    <col min="15629" max="15883" width="9.140625" style="37"/>
    <col min="15884" max="15884" width="30.42578125" style="37" bestFit="1" customWidth="1"/>
    <col min="15885" max="16139" width="9.140625" style="37"/>
    <col min="16140" max="16140" width="30.42578125" style="37" bestFit="1" customWidth="1"/>
    <col min="16141" max="16384" width="9.140625" style="37"/>
  </cols>
  <sheetData>
    <row r="1" spans="1:15" ht="27.75" customHeight="1">
      <c r="B1" s="258" t="s">
        <v>29</v>
      </c>
      <c r="C1" s="258"/>
      <c r="D1" s="258"/>
      <c r="E1" s="258"/>
      <c r="F1" s="258"/>
      <c r="G1" s="258"/>
      <c r="H1" s="258"/>
      <c r="I1" s="258"/>
      <c r="J1" s="258"/>
    </row>
    <row r="3" spans="1:15" s="41" customFormat="1" ht="51" customHeight="1">
      <c r="A3" s="135"/>
      <c r="B3" s="137"/>
      <c r="C3" s="136" t="s">
        <v>28</v>
      </c>
      <c r="D3" s="259" t="s">
        <v>29</v>
      </c>
      <c r="E3" s="260"/>
      <c r="F3" s="40"/>
      <c r="H3" s="40"/>
      <c r="O3" s="40"/>
    </row>
    <row r="4" spans="1:15" ht="27.75" customHeight="1">
      <c r="B4" s="138"/>
      <c r="C4" s="71" t="s">
        <v>27</v>
      </c>
      <c r="D4" s="71" t="s">
        <v>30</v>
      </c>
      <c r="E4" s="71" t="s">
        <v>31</v>
      </c>
    </row>
    <row r="5" spans="1:15">
      <c r="A5" s="255">
        <v>2000</v>
      </c>
      <c r="B5" s="133" t="s">
        <v>37</v>
      </c>
      <c r="C5" s="38">
        <v>359938.19400000002</v>
      </c>
      <c r="D5" s="42">
        <v>15.568584746715942</v>
      </c>
      <c r="E5" s="42">
        <v>26.487524660837877</v>
      </c>
    </row>
    <row r="6" spans="1:15">
      <c r="A6" s="256"/>
      <c r="B6" s="133" t="s">
        <v>0</v>
      </c>
      <c r="C6" s="38">
        <v>355794.75399999996</v>
      </c>
      <c r="D6" s="42">
        <v>11.100367592084908</v>
      </c>
      <c r="E6" s="42">
        <v>13.908811275861169</v>
      </c>
    </row>
    <row r="7" spans="1:15">
      <c r="A7" s="256"/>
      <c r="B7" s="133" t="s">
        <v>1</v>
      </c>
      <c r="C7" s="38">
        <v>353883.99800000002</v>
      </c>
      <c r="D7" s="42">
        <v>11.902031725035101</v>
      </c>
      <c r="E7" s="42">
        <v>5.5863762147538409</v>
      </c>
    </row>
    <row r="8" spans="1:15">
      <c r="A8" s="256"/>
      <c r="B8" s="133" t="s">
        <v>2</v>
      </c>
      <c r="C8" s="38">
        <v>374848.47399999999</v>
      </c>
      <c r="D8" s="42">
        <v>19.694795695363169</v>
      </c>
      <c r="E8" s="42">
        <v>9.5067294379637417</v>
      </c>
    </row>
    <row r="9" spans="1:15">
      <c r="A9" s="256"/>
      <c r="B9" s="133" t="s">
        <v>3</v>
      </c>
      <c r="C9" s="38">
        <v>373966.63400000002</v>
      </c>
      <c r="D9" s="42">
        <v>18.972659936496086</v>
      </c>
      <c r="E9" s="42">
        <v>19.396863560306727</v>
      </c>
    </row>
    <row r="10" spans="1:15">
      <c r="A10" s="256"/>
      <c r="B10" s="133" t="s">
        <v>4</v>
      </c>
      <c r="C10" s="38">
        <v>391483.91800000001</v>
      </c>
      <c r="D10" s="42">
        <v>22.226733529704305</v>
      </c>
      <c r="E10" s="42">
        <v>25.337456806941375</v>
      </c>
    </row>
    <row r="11" spans="1:15">
      <c r="A11" s="256"/>
      <c r="B11" s="133" t="s">
        <v>5</v>
      </c>
      <c r="C11" s="38">
        <v>405654.75200000004</v>
      </c>
      <c r="D11" s="42">
        <v>30.683207777526974</v>
      </c>
      <c r="E11" s="42">
        <v>20.086449491178797</v>
      </c>
    </row>
    <row r="12" spans="1:15">
      <c r="A12" s="256"/>
      <c r="B12" s="133" t="s">
        <v>6</v>
      </c>
      <c r="C12" s="38">
        <v>418030.53399999993</v>
      </c>
      <c r="D12" s="42">
        <v>29.216065055347428</v>
      </c>
      <c r="E12" s="42">
        <v>42.232422685191949</v>
      </c>
    </row>
    <row r="13" spans="1:15">
      <c r="A13" s="256"/>
      <c r="B13" s="133" t="s">
        <v>7</v>
      </c>
      <c r="C13" s="38">
        <v>426532.95</v>
      </c>
      <c r="D13" s="42">
        <v>28.024732642943007</v>
      </c>
      <c r="E13" s="42">
        <v>46.397834487448449</v>
      </c>
    </row>
    <row r="14" spans="1:15">
      <c r="A14" s="256"/>
      <c r="B14" s="133" t="s">
        <v>8</v>
      </c>
      <c r="C14" s="38">
        <v>445048.77699999994</v>
      </c>
      <c r="D14" s="42">
        <v>33.41114731686929</v>
      </c>
      <c r="E14" s="42">
        <v>52.144001389040824</v>
      </c>
    </row>
    <row r="15" spans="1:15">
      <c r="A15" s="256"/>
      <c r="B15" s="133" t="s">
        <v>9</v>
      </c>
      <c r="C15" s="38">
        <v>456850.39500000002</v>
      </c>
      <c r="D15" s="42">
        <v>25.176369374057757</v>
      </c>
      <c r="E15" s="42">
        <v>56.641647405159432</v>
      </c>
    </row>
    <row r="16" spans="1:15">
      <c r="A16" s="257"/>
      <c r="B16" s="133" t="s">
        <v>10</v>
      </c>
      <c r="C16" s="38">
        <v>451228.96</v>
      </c>
      <c r="D16" s="42">
        <v>24.608810892553265</v>
      </c>
      <c r="E16" s="42">
        <v>48.673401057736157</v>
      </c>
    </row>
    <row r="17" spans="1:8">
      <c r="A17" s="255">
        <v>2001</v>
      </c>
      <c r="B17" s="133" t="s">
        <v>37</v>
      </c>
      <c r="C17" s="38">
        <v>426469.79499999998</v>
      </c>
      <c r="D17" s="42">
        <v>25.489896338521049</v>
      </c>
      <c r="E17" s="42">
        <v>49.944202184634634</v>
      </c>
    </row>
    <row r="18" spans="1:8">
      <c r="A18" s="256"/>
      <c r="B18" s="133" t="s">
        <v>0</v>
      </c>
      <c r="C18" s="38">
        <v>440229.46600000001</v>
      </c>
      <c r="D18" s="42">
        <v>25.383657904993015</v>
      </c>
      <c r="E18" s="42">
        <v>52.410548023032192</v>
      </c>
    </row>
    <row r="19" spans="1:8">
      <c r="A19" s="256"/>
      <c r="B19" s="133" t="s">
        <v>1</v>
      </c>
      <c r="C19" s="38">
        <v>432165.48799999995</v>
      </c>
      <c r="D19" s="42">
        <v>25.394131461468319</v>
      </c>
      <c r="E19" s="42">
        <v>45.904433832016139</v>
      </c>
    </row>
    <row r="20" spans="1:8">
      <c r="A20" s="256"/>
      <c r="B20" s="133" t="s">
        <v>2</v>
      </c>
      <c r="C20" s="38">
        <v>449452.10199999996</v>
      </c>
      <c r="D20" s="42">
        <v>23.618081687633264</v>
      </c>
      <c r="E20" s="42">
        <v>48.861789191549434</v>
      </c>
    </row>
    <row r="21" spans="1:8">
      <c r="A21" s="256"/>
      <c r="B21" s="133" t="s">
        <v>3</v>
      </c>
      <c r="C21" s="38">
        <v>460893.93199999997</v>
      </c>
      <c r="D21" s="42">
        <v>22.726188806505391</v>
      </c>
      <c r="E21" s="42">
        <v>47.86997340124654</v>
      </c>
    </row>
    <row r="22" spans="1:8">
      <c r="A22" s="256"/>
      <c r="B22" s="133" t="s">
        <v>4</v>
      </c>
      <c r="C22" s="38">
        <v>460828.15399999998</v>
      </c>
      <c r="D22" s="42">
        <v>18.98271692794242</v>
      </c>
      <c r="E22" s="42">
        <v>36.469807048216921</v>
      </c>
    </row>
    <row r="23" spans="1:8">
      <c r="A23" s="256"/>
      <c r="B23" s="133" t="s">
        <v>5</v>
      </c>
      <c r="C23" s="38">
        <v>491170.65799999994</v>
      </c>
      <c r="D23" s="42">
        <v>14.670822177224082</v>
      </c>
      <c r="E23" s="42">
        <v>49.173548924929747</v>
      </c>
    </row>
    <row r="24" spans="1:8">
      <c r="A24" s="256"/>
      <c r="B24" s="133" t="s">
        <v>6</v>
      </c>
      <c r="C24" s="38">
        <v>502387.80500000005</v>
      </c>
      <c r="D24" s="42">
        <v>14.66521247392636</v>
      </c>
      <c r="E24" s="42">
        <v>32.426015401235873</v>
      </c>
    </row>
    <row r="25" spans="1:8">
      <c r="A25" s="256"/>
      <c r="B25" s="133" t="s">
        <v>7</v>
      </c>
      <c r="C25" s="38">
        <v>513197.59299999999</v>
      </c>
      <c r="D25" s="42">
        <v>14.089320131853995</v>
      </c>
      <c r="E25" s="42">
        <v>29.816458742087661</v>
      </c>
    </row>
    <row r="26" spans="1:8">
      <c r="A26" s="256"/>
      <c r="B26" s="133" t="s">
        <v>8</v>
      </c>
      <c r="C26" s="38">
        <v>522904.23700000002</v>
      </c>
      <c r="D26" s="42">
        <v>13.078239417861198</v>
      </c>
      <c r="E26" s="42">
        <v>29.119453398637177</v>
      </c>
    </row>
    <row r="27" spans="1:8">
      <c r="A27" s="256"/>
      <c r="B27" s="133" t="s">
        <v>9</v>
      </c>
      <c r="C27" s="38">
        <v>534267.603</v>
      </c>
      <c r="D27" s="42">
        <v>15.665851909673023</v>
      </c>
      <c r="E27" s="42">
        <v>32.130074319592325</v>
      </c>
    </row>
    <row r="28" spans="1:8">
      <c r="A28" s="257"/>
      <c r="B28" s="133" t="s">
        <v>10</v>
      </c>
      <c r="C28" s="38">
        <v>497545.15800000005</v>
      </c>
      <c r="D28" s="42">
        <v>17.319887596635567</v>
      </c>
      <c r="E28" s="42">
        <v>28.030838518915147</v>
      </c>
      <c r="H28" s="40"/>
    </row>
    <row r="29" spans="1:8">
      <c r="A29" s="255">
        <v>2002</v>
      </c>
      <c r="B29" s="133" t="s">
        <v>37</v>
      </c>
      <c r="C29" s="38">
        <v>515952.99200000003</v>
      </c>
      <c r="D29" s="42">
        <v>22.826030057050858</v>
      </c>
      <c r="E29" s="42">
        <v>36.476307446745238</v>
      </c>
    </row>
    <row r="30" spans="1:8">
      <c r="A30" s="256"/>
      <c r="B30" s="133" t="s">
        <v>0</v>
      </c>
      <c r="C30" s="38">
        <v>535728.94900000014</v>
      </c>
      <c r="D30" s="42">
        <v>22.366048156871173</v>
      </c>
      <c r="E30" s="42">
        <v>42.211256777528888</v>
      </c>
    </row>
    <row r="31" spans="1:8">
      <c r="A31" s="256"/>
      <c r="B31" s="133" t="s">
        <v>1</v>
      </c>
      <c r="C31" s="38">
        <v>537352.97199999995</v>
      </c>
      <c r="D31" s="42">
        <v>21.084947919377896</v>
      </c>
      <c r="E31" s="42">
        <v>44.780798500838813</v>
      </c>
    </row>
    <row r="32" spans="1:8">
      <c r="A32" s="256"/>
      <c r="B32" s="133" t="s">
        <v>2</v>
      </c>
      <c r="C32" s="38">
        <v>547971.22300000011</v>
      </c>
      <c r="D32" s="42">
        <v>22.267366277117944</v>
      </c>
      <c r="E32" s="42">
        <v>43.144036118042465</v>
      </c>
    </row>
    <row r="33" spans="1:14">
      <c r="A33" s="256"/>
      <c r="B33" s="133" t="s">
        <v>3</v>
      </c>
      <c r="C33" s="38">
        <v>550609.06999999995</v>
      </c>
      <c r="D33" s="42">
        <v>16.728769849847041</v>
      </c>
      <c r="E33" s="42">
        <v>44.757044896891358</v>
      </c>
    </row>
    <row r="34" spans="1:14">
      <c r="A34" s="256"/>
      <c r="B34" s="133" t="s">
        <v>4</v>
      </c>
      <c r="C34" s="38">
        <v>543372.59400000004</v>
      </c>
      <c r="D34" s="42">
        <v>25.234804551793147</v>
      </c>
      <c r="E34" s="42">
        <v>35.685523423323161</v>
      </c>
    </row>
    <row r="35" spans="1:14">
      <c r="A35" s="256"/>
      <c r="B35" s="133" t="s">
        <v>5</v>
      </c>
      <c r="C35" s="38">
        <v>531521.03038487129</v>
      </c>
      <c r="D35" s="42">
        <v>24.456581486996924</v>
      </c>
      <c r="E35" s="42">
        <v>47.261528698809002</v>
      </c>
    </row>
    <row r="36" spans="1:14">
      <c r="A36" s="256"/>
      <c r="B36" s="133" t="s">
        <v>6</v>
      </c>
      <c r="C36" s="38">
        <v>538974.09351677995</v>
      </c>
      <c r="D36" s="42">
        <v>23.276310905916546</v>
      </c>
      <c r="E36" s="42">
        <v>46.396208214621595</v>
      </c>
    </row>
    <row r="37" spans="1:14">
      <c r="A37" s="256"/>
      <c r="B37" s="133" t="s">
        <v>7</v>
      </c>
      <c r="C37" s="38">
        <v>546276.96283447614</v>
      </c>
      <c r="D37" s="42">
        <v>25.191869036532339</v>
      </c>
      <c r="E37" s="42">
        <v>47.544761154986361</v>
      </c>
    </row>
    <row r="38" spans="1:14">
      <c r="A38" s="256"/>
      <c r="B38" s="133" t="s">
        <v>8</v>
      </c>
      <c r="C38" s="38">
        <v>557160.97733287059</v>
      </c>
      <c r="D38" s="42">
        <v>23.548989646426449</v>
      </c>
      <c r="E38" s="42">
        <v>43.750226830426698</v>
      </c>
    </row>
    <row r="39" spans="1:14">
      <c r="A39" s="256"/>
      <c r="B39" s="133" t="s">
        <v>9</v>
      </c>
      <c r="C39" s="38">
        <v>572805.55369528069</v>
      </c>
      <c r="D39" s="42">
        <v>24.907465651495997</v>
      </c>
      <c r="E39" s="42">
        <v>43.809973436161016</v>
      </c>
      <c r="N39" s="40"/>
    </row>
    <row r="40" spans="1:14">
      <c r="A40" s="257"/>
      <c r="B40" s="133" t="s">
        <v>10</v>
      </c>
      <c r="C40" s="38">
        <v>582321.02873497363</v>
      </c>
      <c r="D40" s="42">
        <v>26.812572031243647</v>
      </c>
      <c r="E40" s="42">
        <v>55.204654512216223</v>
      </c>
    </row>
    <row r="41" spans="1:14">
      <c r="A41" s="255">
        <v>2003</v>
      </c>
      <c r="B41" s="133" t="s">
        <v>37</v>
      </c>
      <c r="C41" s="38">
        <v>590644.2107128771</v>
      </c>
      <c r="D41" s="42">
        <v>26.022139299845321</v>
      </c>
      <c r="E41" s="42">
        <v>53.499502094192565</v>
      </c>
    </row>
    <row r="42" spans="1:14">
      <c r="A42" s="256"/>
      <c r="B42" s="133" t="s">
        <v>0</v>
      </c>
      <c r="C42" s="38">
        <v>613159.58131946786</v>
      </c>
      <c r="D42" s="42">
        <v>25.473863766028956</v>
      </c>
      <c r="E42" s="42">
        <v>51.617742383554031</v>
      </c>
    </row>
    <row r="43" spans="1:14">
      <c r="A43" s="256"/>
      <c r="B43" s="133" t="s">
        <v>1</v>
      </c>
      <c r="C43" s="38">
        <v>626806.78293938714</v>
      </c>
      <c r="D43" s="42">
        <v>27.252965256990834</v>
      </c>
      <c r="E43" s="42">
        <v>49.196631765401406</v>
      </c>
    </row>
    <row r="44" spans="1:14">
      <c r="A44" s="256"/>
      <c r="B44" s="133" t="s">
        <v>2</v>
      </c>
      <c r="C44" s="38">
        <v>653867.00601873174</v>
      </c>
      <c r="D44" s="42">
        <v>30.677440392469123</v>
      </c>
      <c r="E44" s="42">
        <v>48.174295417397872</v>
      </c>
    </row>
    <row r="45" spans="1:14">
      <c r="A45" s="256"/>
      <c r="B45" s="133" t="s">
        <v>3</v>
      </c>
      <c r="C45" s="38">
        <v>671709.69726811268</v>
      </c>
      <c r="D45" s="42">
        <v>35.286240374444816</v>
      </c>
      <c r="E45" s="42">
        <v>50.109674554840581</v>
      </c>
    </row>
    <row r="46" spans="1:14">
      <c r="A46" s="256"/>
      <c r="B46" s="133" t="s">
        <v>4</v>
      </c>
      <c r="C46" s="38">
        <v>676541.59808198805</v>
      </c>
      <c r="D46" s="42">
        <v>23.430238060456958</v>
      </c>
      <c r="E46" s="42">
        <v>60.162314263549519</v>
      </c>
    </row>
    <row r="47" spans="1:14">
      <c r="A47" s="256"/>
      <c r="B47" s="133" t="s">
        <v>5</v>
      </c>
      <c r="C47" s="38">
        <v>691855.19248333538</v>
      </c>
      <c r="D47" s="42">
        <v>27.757555665390598</v>
      </c>
      <c r="E47" s="42">
        <v>34.134533718362491</v>
      </c>
    </row>
    <row r="48" spans="1:14">
      <c r="A48" s="256"/>
      <c r="B48" s="133" t="s">
        <v>6</v>
      </c>
      <c r="C48" s="38">
        <v>696998.76992113807</v>
      </c>
      <c r="D48" s="42">
        <v>28.769934130822946</v>
      </c>
      <c r="E48" s="42">
        <v>43.217355726373739</v>
      </c>
    </row>
    <row r="49" spans="1:5">
      <c r="A49" s="256"/>
      <c r="B49" s="133" t="s">
        <v>7</v>
      </c>
      <c r="C49" s="38">
        <v>711182.79566606903</v>
      </c>
      <c r="D49" s="42">
        <v>27.234623210457528</v>
      </c>
      <c r="E49" s="42">
        <v>42.973461045012215</v>
      </c>
    </row>
    <row r="50" spans="1:5">
      <c r="A50" s="256"/>
      <c r="B50" s="133" t="s">
        <v>8</v>
      </c>
      <c r="C50" s="38">
        <v>744291.39139263867</v>
      </c>
      <c r="D50" s="42">
        <v>26.913505893670759</v>
      </c>
      <c r="E50" s="42">
        <v>43.628973454285642</v>
      </c>
    </row>
    <row r="51" spans="1:5">
      <c r="A51" s="256"/>
      <c r="B51" s="133" t="s">
        <v>9</v>
      </c>
      <c r="C51" s="38">
        <v>768705.49362953112</v>
      </c>
      <c r="D51" s="42">
        <v>24.126592369971362</v>
      </c>
      <c r="E51" s="42">
        <v>36.848154762957336</v>
      </c>
    </row>
    <row r="52" spans="1:5">
      <c r="A52" s="257"/>
      <c r="B52" s="133" t="s">
        <v>10</v>
      </c>
      <c r="C52" s="38">
        <v>738213.55458908051</v>
      </c>
      <c r="D52" s="42">
        <v>19.697946638113663</v>
      </c>
      <c r="E52" s="42">
        <v>27.094241932166142</v>
      </c>
    </row>
    <row r="53" spans="1:5">
      <c r="A53" s="255">
        <v>2004</v>
      </c>
      <c r="B53" s="133" t="s">
        <v>37</v>
      </c>
      <c r="C53" s="38">
        <v>731521.6076142072</v>
      </c>
      <c r="D53" s="42">
        <v>17.197937992214079</v>
      </c>
      <c r="E53" s="42">
        <v>21.233662571957311</v>
      </c>
    </row>
    <row r="54" spans="1:5">
      <c r="A54" s="256"/>
      <c r="B54" s="133" t="s">
        <v>0</v>
      </c>
      <c r="C54" s="38">
        <v>717895.08876275003</v>
      </c>
      <c r="D54" s="42">
        <v>14.466832881196993</v>
      </c>
      <c r="E54" s="42">
        <v>19.531001881122805</v>
      </c>
    </row>
    <row r="55" spans="1:5">
      <c r="A55" s="256"/>
      <c r="B55" s="133" t="s">
        <v>1</v>
      </c>
      <c r="C55" s="38">
        <v>697339.13516809966</v>
      </c>
      <c r="D55" s="42">
        <v>12.778105196848259</v>
      </c>
      <c r="E55" s="42">
        <v>18.596126189529087</v>
      </c>
    </row>
    <row r="56" spans="1:5">
      <c r="A56" s="256"/>
      <c r="B56" s="133" t="s">
        <v>2</v>
      </c>
      <c r="C56" s="38">
        <v>722462.73794234765</v>
      </c>
      <c r="D56" s="42">
        <v>8.34228893027651</v>
      </c>
      <c r="E56" s="42">
        <v>13.742253550800768</v>
      </c>
    </row>
    <row r="57" spans="1:5">
      <c r="A57" s="256"/>
      <c r="B57" s="133" t="s">
        <v>3</v>
      </c>
      <c r="C57" s="38">
        <v>711981.29884254944</v>
      </c>
      <c r="D57" s="42">
        <v>12.152138129804911</v>
      </c>
      <c r="E57" s="42">
        <v>9.8253111245513622</v>
      </c>
    </row>
    <row r="58" spans="1:5">
      <c r="A58" s="256"/>
      <c r="B58" s="133" t="s">
        <v>4</v>
      </c>
      <c r="C58" s="38">
        <v>732111.75524376146</v>
      </c>
      <c r="D58" s="42">
        <v>15.661091318166868</v>
      </c>
      <c r="E58" s="42">
        <v>16.832037877745677</v>
      </c>
    </row>
    <row r="59" spans="1:5">
      <c r="A59" s="256"/>
      <c r="B59" s="133" t="s">
        <v>5</v>
      </c>
      <c r="C59" s="38">
        <v>765460.97054885468</v>
      </c>
      <c r="D59" s="42">
        <v>16.523305539996329</v>
      </c>
      <c r="E59" s="42">
        <v>15.987232548367231</v>
      </c>
    </row>
    <row r="60" spans="1:5">
      <c r="A60" s="256"/>
      <c r="B60" s="133" t="s">
        <v>6</v>
      </c>
      <c r="C60" s="38">
        <v>779878.17956074327</v>
      </c>
      <c r="D60" s="42">
        <v>10.439289905484046</v>
      </c>
      <c r="E60" s="42">
        <v>18.53609189310788</v>
      </c>
    </row>
    <row r="61" spans="1:5">
      <c r="A61" s="256"/>
      <c r="B61" s="133" t="s">
        <v>7</v>
      </c>
      <c r="C61" s="38">
        <v>847596.76165250596</v>
      </c>
      <c r="D61" s="42">
        <v>13.048602241499353</v>
      </c>
      <c r="E61" s="42">
        <v>11.421648663122568</v>
      </c>
    </row>
    <row r="62" spans="1:5">
      <c r="A62" s="256"/>
      <c r="B62" s="133" t="s">
        <v>8</v>
      </c>
      <c r="C62" s="38">
        <v>873760.3119619413</v>
      </c>
      <c r="D62" s="42">
        <v>14.7647535065407</v>
      </c>
      <c r="E62" s="42">
        <v>13.078677950583</v>
      </c>
    </row>
    <row r="63" spans="1:5">
      <c r="A63" s="256"/>
      <c r="B63" s="133" t="s">
        <v>9</v>
      </c>
      <c r="C63" s="38">
        <v>877220.62610041816</v>
      </c>
      <c r="D63" s="42">
        <v>16.947662072540595</v>
      </c>
      <c r="E63" s="42">
        <v>16.551447880189698</v>
      </c>
    </row>
    <row r="64" spans="1:5">
      <c r="A64" s="257"/>
      <c r="B64" s="133" t="s">
        <v>10</v>
      </c>
      <c r="C64" s="38">
        <v>957079.67207153025</v>
      </c>
      <c r="D64" s="42">
        <v>26.972739277384662</v>
      </c>
      <c r="E64" s="42">
        <v>22.621168618926447</v>
      </c>
    </row>
    <row r="65" spans="1:5">
      <c r="A65" s="255">
        <v>2005</v>
      </c>
      <c r="B65" s="133" t="s">
        <v>37</v>
      </c>
      <c r="C65" s="38">
        <v>970739.88969205634</v>
      </c>
      <c r="D65" s="42">
        <v>21.371101646294449</v>
      </c>
      <c r="E65" s="42">
        <v>33.853445281005833</v>
      </c>
    </row>
    <row r="66" spans="1:5">
      <c r="A66" s="256"/>
      <c r="B66" s="133" t="s">
        <v>0</v>
      </c>
      <c r="C66" s="38">
        <v>1006190.5440897568</v>
      </c>
      <c r="D66" s="42">
        <v>25.145818530669743</v>
      </c>
      <c r="E66" s="42">
        <v>20.757513877142515</v>
      </c>
    </row>
    <row r="67" spans="1:5">
      <c r="A67" s="256"/>
      <c r="B67" s="133" t="s">
        <v>1</v>
      </c>
      <c r="C67" s="38">
        <v>1053422.7679356162</v>
      </c>
      <c r="D67" s="42">
        <v>29.343354061891972</v>
      </c>
      <c r="E67" s="42">
        <v>24.04892759856547</v>
      </c>
    </row>
    <row r="68" spans="1:5">
      <c r="A68" s="256"/>
      <c r="B68" s="133" t="s">
        <v>2</v>
      </c>
      <c r="C68" s="38">
        <v>1108338.5370217431</v>
      </c>
      <c r="D68" s="42">
        <v>38.758469247936716</v>
      </c>
      <c r="E68" s="42">
        <v>31.082995757493592</v>
      </c>
    </row>
    <row r="69" spans="1:5">
      <c r="A69" s="256"/>
      <c r="B69" s="133" t="s">
        <v>3</v>
      </c>
      <c r="C69" s="38">
        <v>1141205.2220814847</v>
      </c>
      <c r="D69" s="42">
        <v>34.948461548228579</v>
      </c>
      <c r="E69" s="42">
        <v>44.500146931807961</v>
      </c>
    </row>
    <row r="70" spans="1:5">
      <c r="A70" s="256"/>
      <c r="B70" s="133" t="s">
        <v>4</v>
      </c>
      <c r="C70" s="38">
        <v>1188894.7196972352</v>
      </c>
      <c r="D70" s="42">
        <v>33.363106633475752</v>
      </c>
      <c r="E70" s="42">
        <v>35.130327931168353</v>
      </c>
    </row>
    <row r="71" spans="1:5">
      <c r="A71" s="256"/>
      <c r="B71" s="133" t="s">
        <v>5</v>
      </c>
      <c r="C71" s="38">
        <v>1253261.8881850624</v>
      </c>
      <c r="D71" s="42">
        <v>32.797662745319911</v>
      </c>
      <c r="E71" s="42">
        <v>41.012676531692989</v>
      </c>
    </row>
    <row r="72" spans="1:5">
      <c r="A72" s="256"/>
      <c r="B72" s="133" t="s">
        <v>6</v>
      </c>
      <c r="C72" s="38">
        <v>1313129.1563619713</v>
      </c>
      <c r="D72" s="42">
        <v>44.394167203024097</v>
      </c>
      <c r="E72" s="42">
        <v>39.741671994085408</v>
      </c>
    </row>
    <row r="73" spans="1:5">
      <c r="A73" s="256"/>
      <c r="B73" s="133" t="s">
        <v>7</v>
      </c>
      <c r="C73" s="38">
        <v>1396717.306998851</v>
      </c>
      <c r="D73" s="42">
        <v>44.498375651415756</v>
      </c>
      <c r="E73" s="42">
        <v>49.845871707430661</v>
      </c>
    </row>
    <row r="74" spans="1:5">
      <c r="A74" s="256"/>
      <c r="B74" s="133" t="s">
        <v>8</v>
      </c>
      <c r="C74" s="38">
        <v>1476303.4535680881</v>
      </c>
      <c r="D74" s="42">
        <v>48.433334582827086</v>
      </c>
      <c r="E74" s="42">
        <v>50.250490966025211</v>
      </c>
    </row>
    <row r="75" spans="1:5">
      <c r="A75" s="256"/>
      <c r="B75" s="133" t="s">
        <v>9</v>
      </c>
      <c r="C75" s="38">
        <v>1652973.9494086464</v>
      </c>
      <c r="D75" s="42">
        <v>58.169843640473829</v>
      </c>
      <c r="E75" s="42">
        <v>53.733891069646774</v>
      </c>
    </row>
    <row r="76" spans="1:5">
      <c r="A76" s="257"/>
      <c r="B76" s="133" t="s">
        <v>10</v>
      </c>
      <c r="C76" s="38">
        <v>1705210.7484155009</v>
      </c>
      <c r="D76" s="42">
        <v>50.175649792579122</v>
      </c>
      <c r="E76" s="42">
        <v>70.081535541063715</v>
      </c>
    </row>
    <row r="77" spans="1:5">
      <c r="A77" s="255">
        <v>2006</v>
      </c>
      <c r="B77" s="133" t="s">
        <v>37</v>
      </c>
      <c r="C77" s="38">
        <v>1740771.6415218513</v>
      </c>
      <c r="D77" s="42">
        <v>61.168226203890498</v>
      </c>
      <c r="E77" s="42">
        <v>56.48802675764864</v>
      </c>
    </row>
    <row r="78" spans="1:5">
      <c r="A78" s="256"/>
      <c r="B78" s="133" t="s">
        <v>0</v>
      </c>
      <c r="C78" s="38">
        <v>1820059.0703331456</v>
      </c>
      <c r="D78" s="42">
        <v>61.986068628439455</v>
      </c>
      <c r="E78" s="42">
        <v>73.285643132286225</v>
      </c>
    </row>
    <row r="79" spans="1:5">
      <c r="A79" s="256"/>
      <c r="B79" s="133" t="s">
        <v>1</v>
      </c>
      <c r="C79" s="38">
        <v>1913482.3846059879</v>
      </c>
      <c r="D79" s="42">
        <v>66.689489775672001</v>
      </c>
      <c r="E79" s="42">
        <v>69.884288131561306</v>
      </c>
    </row>
    <row r="80" spans="1:5">
      <c r="A80" s="256"/>
      <c r="B80" s="133" t="s">
        <v>2</v>
      </c>
      <c r="C80" s="38">
        <v>2014257.4788198592</v>
      </c>
      <c r="D80" s="42">
        <v>71.104416665559086</v>
      </c>
      <c r="E80" s="42">
        <v>66.837988968865005</v>
      </c>
    </row>
    <row r="81" spans="1:5">
      <c r="A81" s="256"/>
      <c r="B81" s="133" t="s">
        <v>3</v>
      </c>
      <c r="C81" s="38">
        <v>2112504.8873628695</v>
      </c>
      <c r="D81" s="42">
        <v>72.458894667475846</v>
      </c>
      <c r="E81" s="42">
        <v>74.11624652924246</v>
      </c>
    </row>
    <row r="82" spans="1:5">
      <c r="A82" s="256"/>
      <c r="B82" s="133" t="s">
        <v>4</v>
      </c>
      <c r="C82" s="38">
        <v>2218569.544404998</v>
      </c>
      <c r="D82" s="42">
        <v>75.043639446954273</v>
      </c>
      <c r="E82" s="42">
        <v>74.679765146230324</v>
      </c>
    </row>
    <row r="83" spans="1:5">
      <c r="A83" s="256"/>
      <c r="B83" s="133" t="s">
        <v>5</v>
      </c>
      <c r="C83" s="38">
        <v>2311407.7951246011</v>
      </c>
      <c r="D83" s="42">
        <v>71.459142497600567</v>
      </c>
      <c r="E83" s="42">
        <v>79.977301383541572</v>
      </c>
    </row>
    <row r="84" spans="1:5">
      <c r="A84" s="256"/>
      <c r="B84" s="133" t="s">
        <v>6</v>
      </c>
      <c r="C84" s="38">
        <v>2415824.0815569256</v>
      </c>
      <c r="D84" s="42">
        <v>66.710464216713689</v>
      </c>
      <c r="E84" s="42">
        <v>71.227350847837556</v>
      </c>
    </row>
    <row r="85" spans="1:5">
      <c r="A85" s="256"/>
      <c r="B85" s="133" t="s">
        <v>7</v>
      </c>
      <c r="C85" s="38">
        <v>2519226.2579040411</v>
      </c>
      <c r="D85" s="42">
        <v>69.237333573575654</v>
      </c>
      <c r="E85" s="42">
        <v>62.148021844436641</v>
      </c>
    </row>
    <row r="86" spans="1:5">
      <c r="A86" s="256"/>
      <c r="B86" s="133" t="s">
        <v>8</v>
      </c>
      <c r="C86" s="38">
        <v>2604076.0789102726</v>
      </c>
      <c r="D86" s="42">
        <v>61.747928235052768</v>
      </c>
      <c r="E86" s="42">
        <v>64.81253962861237</v>
      </c>
    </row>
    <row r="87" spans="1:5">
      <c r="A87" s="256"/>
      <c r="B87" s="133" t="s">
        <v>9</v>
      </c>
      <c r="C87" s="38">
        <v>2655949.9992708382</v>
      </c>
      <c r="D87" s="42">
        <v>62.617349024671199</v>
      </c>
      <c r="E87" s="42">
        <v>56.705022663715766</v>
      </c>
    </row>
    <row r="88" spans="1:5">
      <c r="A88" s="257"/>
      <c r="B88" s="133" t="s">
        <v>10</v>
      </c>
      <c r="C88" s="38">
        <v>2671682.0183894658</v>
      </c>
      <c r="D88" s="42">
        <v>65.902728439417103</v>
      </c>
      <c r="E88" s="42">
        <v>43.650053717886294</v>
      </c>
    </row>
    <row r="89" spans="1:5">
      <c r="A89" s="255">
        <v>2007</v>
      </c>
      <c r="B89" s="133" t="s">
        <v>37</v>
      </c>
      <c r="C89" s="38">
        <v>2739558.024353453</v>
      </c>
      <c r="D89" s="42">
        <v>58.36298115395897</v>
      </c>
      <c r="E89" s="42">
        <v>51.336230412967609</v>
      </c>
    </row>
    <row r="90" spans="1:5">
      <c r="A90" s="256"/>
      <c r="B90" s="133" t="s">
        <v>0</v>
      </c>
      <c r="C90" s="38">
        <v>2845974.2989259688</v>
      </c>
      <c r="D90" s="42">
        <v>72.239921902374391</v>
      </c>
      <c r="E90" s="42">
        <v>41.333452631676664</v>
      </c>
    </row>
    <row r="91" spans="1:5">
      <c r="A91" s="256"/>
      <c r="B91" s="133" t="s">
        <v>1</v>
      </c>
      <c r="C91" s="38">
        <v>3001061.8605688391</v>
      </c>
      <c r="D91" s="42">
        <v>62.04472706040761</v>
      </c>
      <c r="E91" s="42">
        <v>50.723212410522081</v>
      </c>
    </row>
    <row r="92" spans="1:5">
      <c r="A92" s="256"/>
      <c r="B92" s="133" t="s">
        <v>2</v>
      </c>
      <c r="C92" s="38">
        <v>3195780.801602744</v>
      </c>
      <c r="D92" s="42">
        <v>62.110313855798495</v>
      </c>
      <c r="E92" s="42">
        <v>45.178654332298805</v>
      </c>
    </row>
    <row r="93" spans="1:5">
      <c r="A93" s="256"/>
      <c r="B93" s="133" t="s">
        <v>3</v>
      </c>
      <c r="C93" s="38">
        <v>3338639.8037150479</v>
      </c>
      <c r="D93" s="42">
        <v>65.637673162652135</v>
      </c>
      <c r="E93" s="42">
        <v>39.311370376882934</v>
      </c>
    </row>
    <row r="94" spans="1:5">
      <c r="A94" s="256"/>
      <c r="B94" s="133" t="s">
        <v>4</v>
      </c>
      <c r="C94" s="38">
        <v>3515475.03783635</v>
      </c>
      <c r="D94" s="42">
        <v>67.128227726525807</v>
      </c>
      <c r="E94" s="42">
        <v>43.312261486601216</v>
      </c>
    </row>
    <row r="95" spans="1:5">
      <c r="A95" s="256"/>
      <c r="B95" s="133" t="s">
        <v>5</v>
      </c>
      <c r="C95" s="38">
        <v>3785136.2069955091</v>
      </c>
      <c r="D95" s="42">
        <v>72.791288573217372</v>
      </c>
      <c r="E95" s="42">
        <v>45.103285025917842</v>
      </c>
    </row>
    <row r="96" spans="1:5">
      <c r="A96" s="256"/>
      <c r="B96" s="133" t="s">
        <v>6</v>
      </c>
      <c r="C96" s="38">
        <v>4058206.6566404118</v>
      </c>
      <c r="D96" s="42">
        <v>84.197446575158722</v>
      </c>
      <c r="E96" s="42">
        <v>49.419866400436945</v>
      </c>
    </row>
    <row r="97" spans="1:5">
      <c r="A97" s="256"/>
      <c r="B97" s="133" t="s">
        <v>7</v>
      </c>
      <c r="C97" s="38">
        <v>4321363.7887621997</v>
      </c>
      <c r="D97" s="42">
        <v>77.806927732096483</v>
      </c>
      <c r="E97" s="42">
        <v>58.731037446132802</v>
      </c>
    </row>
    <row r="98" spans="1:5">
      <c r="A98" s="256"/>
      <c r="B98" s="133" t="s">
        <v>8</v>
      </c>
      <c r="C98" s="38">
        <v>4442731.4254425168</v>
      </c>
      <c r="D98" s="42">
        <v>79.528649866618082</v>
      </c>
      <c r="E98" s="42">
        <v>55.199232017655902</v>
      </c>
    </row>
    <row r="99" spans="1:5">
      <c r="A99" s="256"/>
      <c r="B99" s="133" t="s">
        <v>9</v>
      </c>
      <c r="C99" s="38">
        <v>4575296.7559765279</v>
      </c>
      <c r="D99" s="42">
        <v>70.580017526611016</v>
      </c>
      <c r="E99" s="42">
        <v>58.019175208932069</v>
      </c>
    </row>
    <row r="100" spans="1:5">
      <c r="A100" s="257"/>
      <c r="B100" s="133" t="s">
        <v>10</v>
      </c>
      <c r="C100" s="38">
        <v>4730617.7249380359</v>
      </c>
      <c r="D100" s="42">
        <v>70.500499338877461</v>
      </c>
      <c r="E100" s="42">
        <v>60.294674617325597</v>
      </c>
    </row>
    <row r="101" spans="1:5">
      <c r="A101" s="255">
        <v>2008</v>
      </c>
      <c r="B101" s="133" t="s">
        <v>37</v>
      </c>
      <c r="C101" s="38">
        <v>4844812.3594260709</v>
      </c>
      <c r="D101" s="42">
        <v>77.47326655492509</v>
      </c>
      <c r="E101" s="42">
        <v>50.832097491722266</v>
      </c>
    </row>
    <row r="102" spans="1:5">
      <c r="A102" s="256"/>
      <c r="B102" s="133" t="s">
        <v>0</v>
      </c>
      <c r="C102" s="38">
        <v>5006755.4014619077</v>
      </c>
      <c r="D102" s="42">
        <v>62.113650007494385</v>
      </c>
      <c r="E102" s="42">
        <v>63.42708380031516</v>
      </c>
    </row>
    <row r="103" spans="1:5">
      <c r="A103" s="256"/>
      <c r="B103" s="133" t="s">
        <v>1</v>
      </c>
      <c r="C103" s="38">
        <v>5247642.5538741536</v>
      </c>
      <c r="D103" s="42">
        <v>72.55657261901996</v>
      </c>
      <c r="E103" s="42">
        <v>49.819297795448051</v>
      </c>
    </row>
    <row r="104" spans="1:5">
      <c r="A104" s="256"/>
      <c r="B104" s="133" t="s">
        <v>2</v>
      </c>
      <c r="C104" s="38">
        <v>5486959.343581046</v>
      </c>
      <c r="D104" s="42">
        <v>63.379633524232361</v>
      </c>
      <c r="E104" s="42">
        <v>61.398269577111421</v>
      </c>
    </row>
    <row r="105" spans="1:5">
      <c r="A105" s="256"/>
      <c r="B105" s="133" t="s">
        <v>3</v>
      </c>
      <c r="C105" s="38">
        <v>5673590.7131660562</v>
      </c>
      <c r="D105" s="42">
        <v>56.20784411880669</v>
      </c>
      <c r="E105" s="42">
        <v>52.986942262373873</v>
      </c>
    </row>
    <row r="106" spans="1:5">
      <c r="A106" s="256"/>
      <c r="B106" s="133" t="s">
        <v>4</v>
      </c>
      <c r="C106" s="38">
        <v>5731782.4429652859</v>
      </c>
      <c r="D106" s="42">
        <v>53.702544972475863</v>
      </c>
      <c r="E106" s="42">
        <v>46.119925809180273</v>
      </c>
    </row>
    <row r="107" spans="1:5">
      <c r="A107" s="256"/>
      <c r="B107" s="133" t="s">
        <v>5</v>
      </c>
      <c r="C107" s="38">
        <v>5947705.4391739191</v>
      </c>
      <c r="D107" s="42">
        <v>51.674573293634751</v>
      </c>
      <c r="E107" s="42">
        <v>37.279211362994999</v>
      </c>
    </row>
    <row r="108" spans="1:5">
      <c r="A108" s="256"/>
      <c r="B108" s="133" t="s">
        <v>6</v>
      </c>
      <c r="C108" s="38">
        <v>5788889.7173905484</v>
      </c>
      <c r="D108" s="42">
        <v>26.454279419665056</v>
      </c>
      <c r="E108" s="42">
        <v>34.503616885665082</v>
      </c>
    </row>
    <row r="109" spans="1:5">
      <c r="A109" s="256"/>
      <c r="B109" s="133" t="s">
        <v>7</v>
      </c>
      <c r="C109" s="38">
        <v>5731738.6607793737</v>
      </c>
      <c r="D109" s="42">
        <v>23.386272231988954</v>
      </c>
      <c r="E109" s="42">
        <v>7.8583877729724918</v>
      </c>
    </row>
    <row r="110" spans="1:5">
      <c r="A110" s="256"/>
      <c r="B110" s="133" t="s">
        <v>8</v>
      </c>
      <c r="C110" s="38">
        <v>5718843.525484167</v>
      </c>
      <c r="D110" s="42">
        <v>15.76743904475866</v>
      </c>
      <c r="E110" s="42">
        <v>8.8399878700465848</v>
      </c>
    </row>
    <row r="111" spans="1:5">
      <c r="A111" s="256"/>
      <c r="B111" s="133" t="s">
        <v>9</v>
      </c>
      <c r="C111" s="38">
        <v>6327535.8150702072</v>
      </c>
      <c r="D111" s="42">
        <v>19.32734278105508</v>
      </c>
      <c r="E111" s="42">
        <v>-2.172431218225384</v>
      </c>
    </row>
    <row r="112" spans="1:5">
      <c r="A112" s="257"/>
      <c r="B112" s="133" t="s">
        <v>10</v>
      </c>
      <c r="C112" s="38">
        <v>6304245.978486144</v>
      </c>
      <c r="D112" s="42">
        <v>22.994353453163782</v>
      </c>
      <c r="E112" s="42">
        <v>1.220752596923532</v>
      </c>
    </row>
    <row r="113" spans="1:5">
      <c r="A113" s="255">
        <v>2009</v>
      </c>
      <c r="B113" s="133" t="s">
        <v>37</v>
      </c>
      <c r="C113" s="38">
        <v>6188958.9995032335</v>
      </c>
      <c r="D113" s="42">
        <v>13.245076835566991</v>
      </c>
      <c r="E113" s="42">
        <v>9.5026633461918806</v>
      </c>
    </row>
    <row r="114" spans="1:5">
      <c r="A114" s="256"/>
      <c r="B114" s="133" t="s">
        <v>0</v>
      </c>
      <c r="C114" s="38">
        <v>6111422.2400594736</v>
      </c>
      <c r="D114" s="42">
        <v>8.3580880441487864</v>
      </c>
      <c r="E114" s="42">
        <v>-2.6696617638119875</v>
      </c>
    </row>
    <row r="115" spans="1:5">
      <c r="A115" s="256"/>
      <c r="B115" s="133" t="s">
        <v>1</v>
      </c>
      <c r="C115" s="38">
        <v>5978464.3936434276</v>
      </c>
      <c r="D115" s="42">
        <v>1.9244479802709975</v>
      </c>
      <c r="E115" s="42">
        <v>-3.9328512852787014</v>
      </c>
    </row>
    <row r="116" spans="1:5">
      <c r="A116" s="256"/>
      <c r="B116" s="133" t="s">
        <v>2</v>
      </c>
      <c r="C116" s="38">
        <v>5875359.7426492525</v>
      </c>
      <c r="D116" s="42">
        <v>-5.0134828347915317</v>
      </c>
      <c r="E116" s="42">
        <v>-11.57644024416031</v>
      </c>
    </row>
    <row r="117" spans="1:5">
      <c r="A117" s="256"/>
      <c r="B117" s="133" t="s">
        <v>3</v>
      </c>
      <c r="C117" s="38">
        <v>5740573.5572384903</v>
      </c>
      <c r="D117" s="42">
        <v>-6.1798874107219461</v>
      </c>
      <c r="E117" s="42">
        <v>-19.554438123535036</v>
      </c>
    </row>
    <row r="118" spans="1:5">
      <c r="A118" s="256"/>
      <c r="B118" s="133" t="s">
        <v>4</v>
      </c>
      <c r="C118" s="38">
        <v>5704310.1198027125</v>
      </c>
      <c r="D118" s="42">
        <v>-10.178327222664421</v>
      </c>
      <c r="E118" s="42">
        <v>-19.561240429839131</v>
      </c>
    </row>
    <row r="119" spans="1:5">
      <c r="A119" s="256"/>
      <c r="B119" s="133" t="s">
        <v>5</v>
      </c>
      <c r="C119" s="38">
        <v>5678003.4771893788</v>
      </c>
      <c r="D119" s="42">
        <v>-12.617034773573792</v>
      </c>
      <c r="E119" s="42">
        <v>-20.38821586908476</v>
      </c>
    </row>
    <row r="120" spans="1:5">
      <c r="A120" s="256"/>
      <c r="B120" s="133" t="s">
        <v>6</v>
      </c>
      <c r="C120" s="38">
        <v>5620590.8951601479</v>
      </c>
      <c r="D120" s="42">
        <v>-3.8916356301894979</v>
      </c>
      <c r="E120" s="42">
        <v>-18.159640029691417</v>
      </c>
    </row>
    <row r="121" spans="1:5">
      <c r="A121" s="256"/>
      <c r="B121" s="133" t="s">
        <v>7</v>
      </c>
      <c r="C121" s="38">
        <v>5565571.5159615017</v>
      </c>
      <c r="D121" s="42">
        <v>-4.3457619392660405</v>
      </c>
      <c r="E121" s="42">
        <v>0.56549513480692326</v>
      </c>
    </row>
    <row r="122" spans="1:5">
      <c r="A122" s="256"/>
      <c r="B122" s="133" t="s">
        <v>8</v>
      </c>
      <c r="C122" s="38">
        <v>5536338.6598152602</v>
      </c>
      <c r="D122" s="42">
        <v>2.2709343553765677</v>
      </c>
      <c r="E122" s="42">
        <v>-1.489194768206076</v>
      </c>
    </row>
    <row r="123" spans="1:5">
      <c r="A123" s="256"/>
      <c r="B123" s="133" t="s">
        <v>9</v>
      </c>
      <c r="C123" s="38">
        <v>5521048.1359023536</v>
      </c>
      <c r="D123" s="42">
        <v>-5.4860710435257687</v>
      </c>
      <c r="E123" s="42">
        <v>15.312865022963521</v>
      </c>
    </row>
    <row r="124" spans="1:5">
      <c r="A124" s="257"/>
      <c r="B124" s="133" t="s">
        <v>10</v>
      </c>
      <c r="C124" s="38">
        <v>5562576.7868529027</v>
      </c>
      <c r="D124" s="42">
        <v>-6.4640795571216216</v>
      </c>
      <c r="E124" s="42">
        <v>4.2295384344055265</v>
      </c>
    </row>
    <row r="125" spans="1:5">
      <c r="A125" s="255">
        <v>2010</v>
      </c>
      <c r="B125" s="133" t="s">
        <v>37</v>
      </c>
      <c r="C125" s="38">
        <v>5628743.3578857854</v>
      </c>
      <c r="D125" s="42">
        <v>-1.9190626500056851</v>
      </c>
      <c r="E125" s="42">
        <v>8.5573928381843274</v>
      </c>
    </row>
    <row r="126" spans="1:5">
      <c r="A126" s="256"/>
      <c r="B126" s="133" t="s">
        <v>0</v>
      </c>
      <c r="C126" s="38">
        <v>5658359.8708706228</v>
      </c>
      <c r="D126" s="42">
        <v>1.0504503959069496</v>
      </c>
      <c r="E126" s="42">
        <v>14.477205924488516</v>
      </c>
    </row>
    <row r="127" spans="1:5">
      <c r="A127" s="256"/>
      <c r="B127" s="133" t="s">
        <v>1</v>
      </c>
      <c r="C127" s="38">
        <v>5772478.689207417</v>
      </c>
      <c r="D127" s="42">
        <v>2.8190784575792094</v>
      </c>
      <c r="E127" s="42">
        <v>20.638495084616167</v>
      </c>
    </row>
    <row r="128" spans="1:5">
      <c r="A128" s="256"/>
      <c r="B128" s="133" t="s">
        <v>2</v>
      </c>
      <c r="C128" s="38">
        <v>5940926.6012276066</v>
      </c>
      <c r="D128" s="42">
        <v>10.884663660027798</v>
      </c>
      <c r="E128" s="42">
        <v>25.084762333156419</v>
      </c>
    </row>
    <row r="129" spans="1:5">
      <c r="A129" s="256"/>
      <c r="B129" s="133" t="s">
        <v>3</v>
      </c>
      <c r="C129" s="38">
        <v>6032371.4007401541</v>
      </c>
      <c r="D129" s="42">
        <v>12.527277009920027</v>
      </c>
      <c r="E129" s="42">
        <v>37.466715351648105</v>
      </c>
    </row>
    <row r="130" spans="1:5">
      <c r="A130" s="256"/>
      <c r="B130" s="133" t="s">
        <v>4</v>
      </c>
      <c r="C130" s="38">
        <v>6174437.6502289213</v>
      </c>
      <c r="D130" s="42">
        <v>19.210436184578853</v>
      </c>
      <c r="E130" s="42">
        <v>37.175254858601903</v>
      </c>
    </row>
    <row r="131" spans="1:5">
      <c r="A131" s="256"/>
      <c r="B131" s="133" t="s">
        <v>5</v>
      </c>
      <c r="C131" s="38">
        <v>6255617.013837764</v>
      </c>
      <c r="D131" s="42">
        <v>25.9293919139824</v>
      </c>
      <c r="E131" s="42">
        <v>44.647092697888013</v>
      </c>
    </row>
    <row r="132" spans="1:5">
      <c r="A132" s="256"/>
      <c r="B132" s="133" t="s">
        <v>6</v>
      </c>
      <c r="C132" s="38">
        <v>6283140.3101944746</v>
      </c>
      <c r="D132" s="42">
        <v>24.971241738002021</v>
      </c>
      <c r="E132" s="42">
        <v>57.768988898700172</v>
      </c>
    </row>
    <row r="133" spans="1:5">
      <c r="A133" s="256"/>
      <c r="B133" s="133" t="s">
        <v>7</v>
      </c>
      <c r="C133" s="38">
        <v>6248051.9201920293</v>
      </c>
      <c r="D133" s="42">
        <v>25.289656590301817</v>
      </c>
      <c r="E133" s="42">
        <v>49.938564678497812</v>
      </c>
    </row>
    <row r="134" spans="1:5">
      <c r="A134" s="256"/>
      <c r="B134" s="133" t="s">
        <v>8</v>
      </c>
      <c r="C134" s="38">
        <v>6184176.7717647227</v>
      </c>
      <c r="D134" s="42">
        <v>22.049963733184086</v>
      </c>
      <c r="E134" s="42">
        <v>47.583539140866293</v>
      </c>
    </row>
    <row r="135" spans="1:5">
      <c r="A135" s="256"/>
      <c r="B135" s="133" t="s">
        <v>9</v>
      </c>
      <c r="C135" s="38">
        <v>6366003.4625522383</v>
      </c>
      <c r="D135" s="42">
        <v>27.372685443459858</v>
      </c>
      <c r="E135" s="42">
        <v>38.108479347240547</v>
      </c>
    </row>
    <row r="136" spans="1:5">
      <c r="A136" s="257"/>
      <c r="B136" s="133" t="s">
        <v>10</v>
      </c>
      <c r="C136" s="38">
        <v>6598085.425547462</v>
      </c>
      <c r="D136" s="42">
        <v>27.394139320281695</v>
      </c>
      <c r="E136" s="42">
        <v>44.413766381142295</v>
      </c>
    </row>
    <row r="137" spans="1:5">
      <c r="A137" s="255">
        <v>2011</v>
      </c>
      <c r="B137" s="133" t="s">
        <v>37</v>
      </c>
      <c r="C137" s="38">
        <v>6675562.8132945579</v>
      </c>
      <c r="D137" s="42">
        <v>28.594630121874587</v>
      </c>
      <c r="E137" s="42">
        <v>39.381843988213518</v>
      </c>
    </row>
    <row r="138" spans="1:5">
      <c r="A138" s="256"/>
      <c r="B138" s="133" t="s">
        <v>0</v>
      </c>
      <c r="C138" s="38">
        <v>6393806.1996492017</v>
      </c>
      <c r="D138" s="42">
        <v>26.810086016458982</v>
      </c>
      <c r="E138" s="42">
        <v>40.720988026553471</v>
      </c>
    </row>
    <row r="139" spans="1:5">
      <c r="A139" s="256"/>
      <c r="B139" s="133" t="s">
        <v>1</v>
      </c>
      <c r="C139" s="38">
        <v>6523077.378089238</v>
      </c>
      <c r="D139" s="42">
        <v>26.069600245733284</v>
      </c>
      <c r="E139" s="42">
        <v>38.083328834624496</v>
      </c>
    </row>
    <row r="140" spans="1:5">
      <c r="A140" s="256"/>
      <c r="B140" s="133" t="s">
        <v>2</v>
      </c>
      <c r="C140" s="38">
        <v>6549956.3290597117</v>
      </c>
      <c r="D140" s="42">
        <v>22.545197399037619</v>
      </c>
      <c r="E140" s="42">
        <v>38.856765237014031</v>
      </c>
    </row>
    <row r="141" spans="1:5">
      <c r="A141" s="256"/>
      <c r="B141" s="133" t="s">
        <v>3</v>
      </c>
      <c r="C141" s="38">
        <v>6709478.3853305504</v>
      </c>
      <c r="D141" s="42">
        <v>22.345621645702863</v>
      </c>
      <c r="E141" s="42">
        <v>36.328188018252462</v>
      </c>
    </row>
    <row r="142" spans="1:5">
      <c r="A142" s="256"/>
      <c r="B142" s="133" t="s">
        <v>4</v>
      </c>
      <c r="C142" s="38">
        <v>7101833.8925818112</v>
      </c>
      <c r="D142" s="42">
        <v>21.765052206253728</v>
      </c>
      <c r="E142" s="42">
        <v>35.272158732456091</v>
      </c>
    </row>
    <row r="143" spans="1:5">
      <c r="A143" s="256"/>
      <c r="B143" s="133" t="s">
        <v>5</v>
      </c>
      <c r="C143" s="38">
        <v>7203862.4595288821</v>
      </c>
      <c r="D143" s="42">
        <v>14.379880905240967</v>
      </c>
      <c r="E143" s="42">
        <v>34.94685677603087</v>
      </c>
    </row>
    <row r="144" spans="1:5">
      <c r="A144" s="256"/>
      <c r="B144" s="133" t="s">
        <v>6</v>
      </c>
      <c r="C144" s="38">
        <v>7342706.4586860463</v>
      </c>
      <c r="D144" s="42">
        <v>17.52022849222466</v>
      </c>
      <c r="E144" s="42">
        <v>18.950131159938309</v>
      </c>
    </row>
    <row r="145" spans="1:5">
      <c r="A145" s="256"/>
      <c r="B145" s="133" t="s">
        <v>7</v>
      </c>
      <c r="C145" s="38">
        <v>7623412.3160204468</v>
      </c>
      <c r="D145" s="42">
        <v>21.344512468563764</v>
      </c>
      <c r="E145" s="42">
        <v>23.547184043724087</v>
      </c>
    </row>
    <row r="146" spans="1:5">
      <c r="A146" s="256"/>
      <c r="B146" s="133" t="s">
        <v>8</v>
      </c>
      <c r="C146" s="38">
        <v>7715669.4988311464</v>
      </c>
      <c r="D146" s="42">
        <v>20.433949511106348</v>
      </c>
      <c r="E146" s="42">
        <v>25.168299678570946</v>
      </c>
    </row>
    <row r="147" spans="1:5">
      <c r="A147" s="256"/>
      <c r="B147" s="133" t="s">
        <v>9</v>
      </c>
      <c r="C147" s="38">
        <v>7763967.2782858117</v>
      </c>
      <c r="D147" s="42">
        <v>17.106360719351429</v>
      </c>
      <c r="E147" s="42">
        <v>26.019001040071046</v>
      </c>
    </row>
    <row r="148" spans="1:5">
      <c r="A148" s="257"/>
      <c r="B148" s="133" t="s">
        <v>10</v>
      </c>
      <c r="C148" s="38">
        <v>7955909.5357136102</v>
      </c>
      <c r="D148" s="42">
        <v>20.01915973697443</v>
      </c>
      <c r="E148" s="42">
        <v>19.099105206389552</v>
      </c>
    </row>
    <row r="149" spans="1:5">
      <c r="A149" s="255">
        <v>2012</v>
      </c>
      <c r="B149" s="133" t="s">
        <v>37</v>
      </c>
      <c r="C149" s="38">
        <v>7778703.6547835227</v>
      </c>
      <c r="D149" s="42">
        <v>17.564220084183859</v>
      </c>
      <c r="E149" s="42">
        <v>26.377340391267708</v>
      </c>
    </row>
    <row r="150" spans="1:5">
      <c r="A150" s="256"/>
      <c r="B150" s="133" t="s">
        <v>0</v>
      </c>
      <c r="C150" s="38">
        <v>7897747.7434817692</v>
      </c>
      <c r="D150" s="42">
        <v>18.800102990266197</v>
      </c>
      <c r="E150" s="42">
        <v>24.3837555326363</v>
      </c>
    </row>
    <row r="151" spans="1:5">
      <c r="A151" s="256"/>
      <c r="B151" s="133" t="s">
        <v>1</v>
      </c>
      <c r="C151" s="38">
        <v>8072884.2378920671</v>
      </c>
      <c r="D151" s="42">
        <v>17.250845050432588</v>
      </c>
      <c r="E151" s="42">
        <v>26.024505992416522</v>
      </c>
    </row>
    <row r="152" spans="1:5">
      <c r="A152" s="256"/>
      <c r="B152" s="133" t="s">
        <v>2</v>
      </c>
      <c r="C152" s="38">
        <v>8109462.9836807996</v>
      </c>
      <c r="D152" s="42">
        <v>17.769639986652308</v>
      </c>
      <c r="E152" s="42">
        <v>22.840520231677928</v>
      </c>
    </row>
    <row r="153" spans="1:5">
      <c r="A153" s="256"/>
      <c r="B153" s="133" t="s">
        <v>3</v>
      </c>
      <c r="C153" s="38">
        <v>8285757.6799011501</v>
      </c>
      <c r="D153" s="42">
        <v>20.142307341570117</v>
      </c>
      <c r="E153" s="42">
        <v>20.534084077720038</v>
      </c>
    </row>
    <row r="154" spans="1:5">
      <c r="A154" s="256"/>
      <c r="B154" s="133" t="s">
        <v>4</v>
      </c>
      <c r="C154" s="38">
        <v>8694119.6028089635</v>
      </c>
      <c r="D154" s="42">
        <v>16.779683717981882</v>
      </c>
      <c r="E154" s="42">
        <v>26.646402072808442</v>
      </c>
    </row>
    <row r="155" spans="1:5">
      <c r="A155" s="256"/>
      <c r="B155" s="133" t="s">
        <v>5</v>
      </c>
      <c r="C155" s="38">
        <v>8821201.9985256996</v>
      </c>
      <c r="D155" s="42">
        <v>26.106881526945287</v>
      </c>
      <c r="E155" s="42">
        <v>21.676256599393156</v>
      </c>
    </row>
    <row r="156" spans="1:5">
      <c r="A156" s="256"/>
      <c r="B156" s="133" t="s">
        <v>6</v>
      </c>
      <c r="C156" s="38">
        <v>8796490.6077858582</v>
      </c>
      <c r="D156" s="42">
        <v>23.393906466549709</v>
      </c>
      <c r="E156" s="42">
        <v>30.089686336608565</v>
      </c>
    </row>
    <row r="157" spans="1:5">
      <c r="A157" s="256"/>
      <c r="B157" s="133" t="s">
        <v>7</v>
      </c>
      <c r="C157" s="38">
        <v>8864124.8718400095</v>
      </c>
      <c r="D157" s="42">
        <v>17.368496621402258</v>
      </c>
      <c r="E157" s="42">
        <v>26.325335196428256</v>
      </c>
    </row>
    <row r="158" spans="1:5">
      <c r="A158" s="256"/>
      <c r="B158" s="133" t="s">
        <v>8</v>
      </c>
      <c r="C158" s="38">
        <v>8866448.6518614199</v>
      </c>
      <c r="D158" s="42">
        <v>18.154710121793727</v>
      </c>
      <c r="E158" s="42">
        <v>18.338077362259625</v>
      </c>
    </row>
    <row r="159" spans="1:5">
      <c r="A159" s="256"/>
      <c r="B159" s="133" t="s">
        <v>9</v>
      </c>
      <c r="C159" s="38">
        <v>8875088.6996224876</v>
      </c>
      <c r="D159" s="42">
        <v>17.460349131132816</v>
      </c>
      <c r="E159" s="42">
        <v>17.71334315955761</v>
      </c>
    </row>
    <row r="160" spans="1:5">
      <c r="A160" s="257"/>
      <c r="B160" s="133" t="s">
        <v>10</v>
      </c>
      <c r="C160" s="38">
        <v>9011201.59990591</v>
      </c>
      <c r="D160" s="42">
        <v>13.215595718478014</v>
      </c>
      <c r="E160" s="42">
        <v>18.960841975985417</v>
      </c>
    </row>
    <row r="161" spans="1:5">
      <c r="A161" s="255">
        <v>2013</v>
      </c>
      <c r="B161" s="133" t="s">
        <v>37</v>
      </c>
      <c r="C161" s="38">
        <v>8994566.972461123</v>
      </c>
      <c r="D161" s="42">
        <v>11.747863305354315</v>
      </c>
      <c r="E161" s="42">
        <v>11.576924971776918</v>
      </c>
    </row>
    <row r="162" spans="1:5">
      <c r="A162" s="256"/>
      <c r="B162" s="133" t="s">
        <v>0</v>
      </c>
      <c r="C162" s="38">
        <v>9001184.5690018535</v>
      </c>
      <c r="D162" s="42">
        <v>11.802784794224536</v>
      </c>
      <c r="E162" s="42">
        <v>12.151633851122497</v>
      </c>
    </row>
    <row r="163" spans="1:5">
      <c r="A163" s="256"/>
      <c r="B163" s="133" t="s">
        <v>1</v>
      </c>
      <c r="C163" s="38">
        <v>9081831.5927981809</v>
      </c>
      <c r="D163" s="42">
        <v>12.730559925910995</v>
      </c>
      <c r="E163" s="42">
        <v>13.62282955969043</v>
      </c>
    </row>
    <row r="164" spans="1:5">
      <c r="A164" s="256"/>
      <c r="B164" s="133" t="s">
        <v>2</v>
      </c>
      <c r="C164" s="38">
        <v>9199180.0815074518</v>
      </c>
      <c r="D164" s="42">
        <v>15.79976276881861</v>
      </c>
      <c r="E164" s="42">
        <v>15.387263844870276</v>
      </c>
    </row>
    <row r="165" spans="1:5">
      <c r="A165" s="256"/>
      <c r="B165" s="133" t="s">
        <v>3</v>
      </c>
      <c r="C165" s="38">
        <v>9288130.3873239905</v>
      </c>
      <c r="D165" s="42">
        <v>13.195377477570275</v>
      </c>
      <c r="E165" s="42">
        <v>18.932674535752938</v>
      </c>
    </row>
    <row r="166" spans="1:5">
      <c r="A166" s="256"/>
      <c r="B166" s="133" t="s">
        <v>4</v>
      </c>
      <c r="C166" s="38">
        <v>9481043.0377800111</v>
      </c>
      <c r="D166" s="42">
        <v>13.955150432978385</v>
      </c>
      <c r="E166" s="42">
        <v>15.450336239373925</v>
      </c>
    </row>
    <row r="167" spans="1:5">
      <c r="A167" s="256"/>
      <c r="B167" s="133" t="s">
        <v>5</v>
      </c>
      <c r="C167" s="38">
        <v>9452481.7998651583</v>
      </c>
      <c r="D167" s="42">
        <v>6.6149176914389329</v>
      </c>
      <c r="E167" s="42">
        <v>17.013792174119686</v>
      </c>
    </row>
    <row r="168" spans="1:5">
      <c r="A168" s="256"/>
      <c r="B168" s="133" t="s">
        <v>6</v>
      </c>
      <c r="C168" s="38">
        <v>9623852.7827003077</v>
      </c>
      <c r="D168" s="42">
        <v>9.1780080634630252</v>
      </c>
      <c r="E168" s="42">
        <v>11.418226686015643</v>
      </c>
    </row>
    <row r="169" spans="1:5">
      <c r="A169" s="256"/>
      <c r="B169" s="133" t="s">
        <v>7</v>
      </c>
      <c r="C169" s="38">
        <v>9795997.8219478242</v>
      </c>
      <c r="D169" s="42">
        <v>12.302488739357642</v>
      </c>
      <c r="E169" s="42">
        <v>12.444587543595631</v>
      </c>
    </row>
    <row r="170" spans="1:5">
      <c r="A170" s="256"/>
      <c r="B170" s="133" t="s">
        <v>8</v>
      </c>
      <c r="C170" s="38">
        <v>9900510.4148004297</v>
      </c>
      <c r="D170" s="42">
        <v>12.70059683907148</v>
      </c>
      <c r="E170" s="42">
        <v>18.674663979451722</v>
      </c>
    </row>
    <row r="171" spans="1:5">
      <c r="A171" s="256"/>
      <c r="B171" s="133" t="s">
        <v>9</v>
      </c>
      <c r="C171" s="38">
        <v>10184306.548359258</v>
      </c>
      <c r="D171" s="42">
        <v>18.455872747402964</v>
      </c>
      <c r="E171" s="42">
        <v>22.595470405892954</v>
      </c>
    </row>
    <row r="172" spans="1:5">
      <c r="A172" s="257"/>
      <c r="B172" s="133" t="s">
        <v>10</v>
      </c>
      <c r="C172" s="38">
        <v>10698477.464957148</v>
      </c>
      <c r="D172" s="42">
        <v>20.322074002059892</v>
      </c>
      <c r="E172" s="42">
        <v>27.301466928924739</v>
      </c>
    </row>
    <row r="173" spans="1:5">
      <c r="A173" s="255">
        <v>2014</v>
      </c>
      <c r="B173" s="133" t="s">
        <v>37</v>
      </c>
      <c r="C173" s="38">
        <v>10744569.411649726</v>
      </c>
      <c r="D173" s="42">
        <v>22.560749959669948</v>
      </c>
      <c r="E173" s="42">
        <v>25.410868407724038</v>
      </c>
    </row>
    <row r="174" spans="1:5">
      <c r="A174" s="256"/>
      <c r="B174" s="133" t="s">
        <v>0</v>
      </c>
      <c r="C174" s="38">
        <v>10737612.110016728</v>
      </c>
      <c r="D174" s="42">
        <v>20.976605031150328</v>
      </c>
      <c r="E174" s="42">
        <v>21.02058663062833</v>
      </c>
    </row>
    <row r="175" spans="1:5">
      <c r="A175" s="256"/>
      <c r="B175" s="133" t="s">
        <v>1</v>
      </c>
      <c r="C175" s="38">
        <v>10904353.498317135</v>
      </c>
      <c r="D175" s="42">
        <v>24.556432293609376</v>
      </c>
      <c r="E175" s="42">
        <v>20.144588060517847</v>
      </c>
    </row>
    <row r="176" spans="1:5">
      <c r="A176" s="256"/>
      <c r="B176" s="133" t="s">
        <v>2</v>
      </c>
      <c r="C176" s="38">
        <v>11080410.291417846</v>
      </c>
      <c r="D176" s="42">
        <v>22.960521059088101</v>
      </c>
      <c r="E176" s="42">
        <v>24.083520754851534</v>
      </c>
    </row>
    <row r="177" spans="1:5">
      <c r="A177" s="256"/>
      <c r="B177" s="133" t="s">
        <v>3</v>
      </c>
      <c r="C177" s="38">
        <v>11158671.340473019</v>
      </c>
      <c r="D177" s="42">
        <v>21.260185024085303</v>
      </c>
      <c r="E177" s="42">
        <v>22.778770169555585</v>
      </c>
    </row>
    <row r="178" spans="1:5">
      <c r="A178" s="256"/>
      <c r="B178" s="133" t="s">
        <v>4</v>
      </c>
      <c r="C178" s="38">
        <v>11453015.261448398</v>
      </c>
      <c r="D178" s="42">
        <v>22.697130791775891</v>
      </c>
      <c r="E178" s="42">
        <v>21.258536333083214</v>
      </c>
    </row>
    <row r="179" spans="1:5">
      <c r="A179" s="256"/>
      <c r="B179" s="133" t="s">
        <v>5</v>
      </c>
      <c r="C179" s="38">
        <v>11451966.824038677</v>
      </c>
      <c r="D179" s="42">
        <v>22.21522690699156</v>
      </c>
      <c r="E179" s="42">
        <v>21.780177263010316</v>
      </c>
    </row>
    <row r="180" spans="1:5">
      <c r="A180" s="256"/>
      <c r="B180" s="133" t="s">
        <v>6</v>
      </c>
      <c r="C180" s="38">
        <v>11498024.092083519</v>
      </c>
      <c r="D180" s="42">
        <v>19.12621817751814</v>
      </c>
      <c r="E180" s="42">
        <v>19.134801036213588</v>
      </c>
    </row>
    <row r="181" spans="1:5">
      <c r="A181" s="256"/>
      <c r="B181" s="133" t="s">
        <v>7</v>
      </c>
      <c r="C181" s="38">
        <v>11823455.714305583</v>
      </c>
      <c r="D181" s="42">
        <v>21.099755232604522</v>
      </c>
      <c r="E181" s="42">
        <v>18.554239104384692</v>
      </c>
    </row>
    <row r="182" spans="1:5">
      <c r="A182" s="256"/>
      <c r="B182" s="133" t="s">
        <v>8</v>
      </c>
      <c r="C182" s="38">
        <v>11947964.888214028</v>
      </c>
      <c r="D182" s="42">
        <v>20.169366327499617</v>
      </c>
      <c r="E182" s="42">
        <v>21.659901907204258</v>
      </c>
    </row>
    <row r="183" spans="1:5">
      <c r="A183" s="256"/>
      <c r="B183" s="133" t="s">
        <v>9</v>
      </c>
      <c r="C183" s="38">
        <v>12528457.141053602</v>
      </c>
      <c r="D183" s="42">
        <v>18.388652599428184</v>
      </c>
      <c r="E183" s="42">
        <v>17.442043252719941</v>
      </c>
    </row>
    <row r="184" spans="1:5">
      <c r="A184" s="257"/>
      <c r="B184" s="133" t="s">
        <v>10</v>
      </c>
      <c r="C184" s="38">
        <v>13188176.411776138</v>
      </c>
      <c r="D184" s="42">
        <v>19.369506599666678</v>
      </c>
      <c r="E184" s="42">
        <v>19.142544916249292</v>
      </c>
    </row>
    <row r="185" spans="1:5">
      <c r="A185" s="255">
        <v>2015</v>
      </c>
      <c r="B185" s="133" t="s">
        <v>37</v>
      </c>
      <c r="C185" s="38">
        <v>13878223.694461698</v>
      </c>
      <c r="D185" s="42">
        <f>'[21]კერძო სექტორის დაკრედიტება'!$E$195</f>
        <v>22.149639978484743</v>
      </c>
      <c r="E185" s="42">
        <v>20.77768985191048</v>
      </c>
    </row>
    <row r="186" spans="1:5">
      <c r="A186" s="256"/>
      <c r="B186" s="133" t="s">
        <v>0</v>
      </c>
      <c r="C186" s="38">
        <v>14365211</v>
      </c>
      <c r="D186" s="42">
        <v>29.243411462334137</v>
      </c>
      <c r="E186" s="42">
        <v>27.20876386452295</v>
      </c>
    </row>
    <row r="187" spans="1:5">
      <c r="A187" s="256"/>
      <c r="B187" s="133" t="s">
        <v>1</v>
      </c>
      <c r="C187" s="38">
        <f>[15]GEO!$IA$46</f>
        <v>14789427.08951568</v>
      </c>
      <c r="D187" s="42">
        <f>'[21]კერძო სექტორის დაკრედიტება'!$E$197</f>
        <v>29.098142096652055</v>
      </c>
      <c r="E187" s="42">
        <f>'[21]კერძო სექტორის დაკრედიტება'!$F$197</f>
        <v>31.43324648897871</v>
      </c>
    </row>
    <row r="188" spans="1:5">
      <c r="A188" s="256"/>
      <c r="B188" s="133" t="s">
        <v>2</v>
      </c>
      <c r="C188" s="38">
        <f>[15]Sheet1!$C$187</f>
        <v>15141606.914748745</v>
      </c>
      <c r="D188" s="42">
        <f>'[21]კერძო სექტორის დაკრედიტება'!$E$198</f>
        <v>31.365945526667645</v>
      </c>
      <c r="E188" s="42">
        <f>'[21]კერძო სექტორის დაკრედიტება'!$F$198</f>
        <v>29.815596135405883</v>
      </c>
    </row>
    <row r="189" spans="1:5">
      <c r="A189" s="256"/>
      <c r="B189" s="133" t="s">
        <v>3</v>
      </c>
      <c r="C189" s="38">
        <f>[15]GEO!$IC$46</f>
        <v>15070191.399227994</v>
      </c>
      <c r="D189" s="42">
        <f>'[21]კერძო სექტორის დაკრედიტება'!$E$199</f>
        <v>31.36839896258482</v>
      </c>
      <c r="E189" s="42">
        <f>'[21]კერძო სექტორის დაკრედიტება'!$F$199</f>
        <v>32.01004112402677</v>
      </c>
    </row>
    <row r="190" spans="1:5">
      <c r="A190" s="256"/>
      <c r="B190" s="133" t="s">
        <v>4</v>
      </c>
      <c r="C190" s="38">
        <f>[15]GEO!$ID$46</f>
        <v>14913951.730615178</v>
      </c>
      <c r="D190" s="42">
        <f>'[22]კერძო სექტორის დაკრედიტება'!$E$200</f>
        <v>27.764629024190441</v>
      </c>
      <c r="E190" s="42">
        <f>'[22]კერძო სექტორის დაკრედიტება'!$F$200</f>
        <v>30.411649113347295</v>
      </c>
    </row>
    <row r="191" spans="1:5">
      <c r="A191" s="256"/>
      <c r="B191" s="133" t="s">
        <v>5</v>
      </c>
      <c r="C191" s="38">
        <f>[15]GEO!$IE$46</f>
        <v>15190254.651177168</v>
      </c>
      <c r="D191" s="42">
        <f>'[22]კერძო სექტორის დაკრედიტება'!$E$201</f>
        <v>28.486099598080244</v>
      </c>
      <c r="E191" s="42">
        <f>'[22]კერძო სექტორის დაკრედიტება'!$F$201</f>
        <v>24.770309454155907</v>
      </c>
    </row>
    <row r="192" spans="1:5">
      <c r="A192" s="256"/>
      <c r="B192" s="133" t="s">
        <v>6</v>
      </c>
      <c r="C192" s="38">
        <f>[15]GEO!$IF$46</f>
        <v>15173418.849961</v>
      </c>
      <c r="D192" s="42">
        <f>'[22]კერძო სექტორის დაკრედიტება'!$E$202</f>
        <v>29.014676507603752</v>
      </c>
      <c r="E192" s="42">
        <f>'[22]კერძო სექტორის დაკრედიტება'!$F$202</f>
        <v>27.646327417031785</v>
      </c>
    </row>
    <row r="193" spans="1:5">
      <c r="A193" s="256"/>
      <c r="B193" s="133" t="s">
        <v>7</v>
      </c>
      <c r="C193" s="38">
        <f>[15]GEO!$IG$46</f>
        <v>15505127.394281968</v>
      </c>
      <c r="D193" s="42">
        <f>'[22]კერძო სექტორის დაკრედიტება'!$E$203</f>
        <v>29.711570891421502</v>
      </c>
      <c r="E193" s="42">
        <f>'[22]კერძო სექტორის დაკრედიტება'!$F$203</f>
        <v>30.222839919304562</v>
      </c>
    </row>
    <row r="194" spans="1:5">
      <c r="A194" s="256"/>
      <c r="B194" s="133" t="s">
        <v>8</v>
      </c>
      <c r="C194" s="38">
        <f>[15]GEO!$IH$46</f>
        <v>15471526.663678087</v>
      </c>
      <c r="D194" s="42">
        <f>'[22]კერძო სექტორის დაკრედიტება'!$E$204</f>
        <v>28.834932008778594</v>
      </c>
      <c r="E194" s="42">
        <f>'[22]კერძო სექტორის დაკრედიტება'!$F$204</f>
        <v>29.422998848401448</v>
      </c>
    </row>
    <row r="195" spans="1:5">
      <c r="A195" s="256"/>
      <c r="B195" s="133" t="s">
        <v>9</v>
      </c>
      <c r="C195" s="38">
        <v>15532473.955332801</v>
      </c>
      <c r="D195" s="42">
        <v>25.868508078037848</v>
      </c>
      <c r="E195" s="42">
        <v>30.182743627059324</v>
      </c>
    </row>
    <row r="196" spans="1:5">
      <c r="A196" s="257"/>
      <c r="B196" s="133" t="s">
        <v>10</v>
      </c>
      <c r="C196" s="38">
        <v>15768617.772677058</v>
      </c>
      <c r="D196" s="42">
        <v>22.059377133310761</v>
      </c>
      <c r="E196" s="42">
        <v>27.059671289023839</v>
      </c>
    </row>
    <row r="197" spans="1:5">
      <c r="A197" s="255">
        <v>2016</v>
      </c>
      <c r="B197" s="133" t="s">
        <v>37</v>
      </c>
      <c r="C197" s="38">
        <v>15975109.221127704</v>
      </c>
      <c r="D197" s="42">
        <v>19.5427592057342</v>
      </c>
      <c r="E197" s="42">
        <v>24.783964972607038</v>
      </c>
    </row>
    <row r="198" spans="1:5">
      <c r="A198" s="256"/>
      <c r="B198" s="133" t="s">
        <v>0</v>
      </c>
      <c r="C198" s="38">
        <v>15997805.032232212</v>
      </c>
      <c r="D198" s="42">
        <v>15.03504936586539</v>
      </c>
      <c r="E198" s="42">
        <v>24.069661442603135</v>
      </c>
    </row>
    <row r="199" spans="1:5">
      <c r="A199" s="256"/>
      <c r="B199" s="133" t="s">
        <v>1</v>
      </c>
      <c r="C199" s="38">
        <v>15774945.235331416</v>
      </c>
      <c r="D199" s="42">
        <v>8.9137697450396303</v>
      </c>
      <c r="E199" s="42">
        <v>19.055054021856364</v>
      </c>
    </row>
    <row r="200" spans="1:5">
      <c r="A200" s="256"/>
      <c r="B200" s="133" t="s">
        <v>2</v>
      </c>
      <c r="C200" s="38">
        <v>15358196.350187356</v>
      </c>
      <c r="D200" s="42">
        <v>4.6323298411574427</v>
      </c>
      <c r="E200" s="42">
        <v>13.151071304312751</v>
      </c>
    </row>
    <row r="201" spans="1:5">
      <c r="A201" s="256"/>
      <c r="B201" s="133" t="s">
        <v>3</v>
      </c>
      <c r="C201" s="38">
        <v>15162538.332685433</v>
      </c>
      <c r="D201" s="42">
        <v>-0.47341561591005643</v>
      </c>
      <c r="E201" s="42">
        <v>10.884875246682157</v>
      </c>
    </row>
    <row r="202" spans="1:5">
      <c r="A202" s="256"/>
      <c r="B202" s="133" t="s">
        <v>4</v>
      </c>
      <c r="C202" s="38">
        <v>16366350.255157648</v>
      </c>
      <c r="D202" s="42">
        <v>7.9762101971884363</v>
      </c>
      <c r="E202" s="42">
        <v>4.7281212023641643</v>
      </c>
    </row>
    <row r="203" spans="1:5">
      <c r="A203" s="256"/>
      <c r="B203" s="133" t="s">
        <v>5</v>
      </c>
      <c r="C203" s="38">
        <v>16535112.901090246</v>
      </c>
      <c r="D203" s="42">
        <v>12.998998031950876</v>
      </c>
      <c r="E203" s="42">
        <v>13.529228668001394</v>
      </c>
    </row>
    <row r="204" spans="1:5">
      <c r="A204" s="256"/>
      <c r="B204" s="133" t="s">
        <v>6</v>
      </c>
      <c r="C204" s="38">
        <v>16355248.323581727</v>
      </c>
      <c r="D204" s="42">
        <v>7.3430866282084679</v>
      </c>
      <c r="E204" s="42">
        <v>14.783150824978591</v>
      </c>
    </row>
    <row r="205" spans="1:5">
      <c r="A205" s="256"/>
      <c r="B205" s="133" t="s">
        <v>7</v>
      </c>
      <c r="C205" s="38">
        <v>16532927.250962103</v>
      </c>
      <c r="D205" s="42">
        <v>4.808031631709369</v>
      </c>
      <c r="E205" s="42">
        <v>7.7437659664772411</v>
      </c>
    </row>
    <row r="206" spans="1:5">
      <c r="A206" s="256"/>
      <c r="B206" s="133" t="s">
        <v>8</v>
      </c>
      <c r="C206" s="38">
        <v>17353690.080062341</v>
      </c>
      <c r="D206" s="42">
        <v>11.039866366504754</v>
      </c>
      <c r="E206" s="42">
        <v>7.2568367477331179</v>
      </c>
    </row>
    <row r="207" spans="1:5">
      <c r="A207" s="256"/>
      <c r="B207" s="133" t="s">
        <v>9</v>
      </c>
      <c r="C207" s="38">
        <v>18232668.74472763</v>
      </c>
      <c r="D207" s="42">
        <v>14.78679609960723</v>
      </c>
      <c r="E207" s="42">
        <v>11.492554763775729</v>
      </c>
    </row>
    <row r="208" spans="1:5">
      <c r="A208" s="257"/>
      <c r="B208" s="133" t="s">
        <v>10</v>
      </c>
      <c r="C208" s="38">
        <v>19299001.424341075</v>
      </c>
      <c r="D208" s="42">
        <v>19.804621866956467</v>
      </c>
      <c r="E208" s="42">
        <v>13.527696531769678</v>
      </c>
    </row>
    <row r="209" spans="1:5">
      <c r="A209" s="255">
        <v>2017</v>
      </c>
      <c r="B209" s="133" t="s">
        <v>37</v>
      </c>
      <c r="C209" s="38">
        <v>19518691.456396312</v>
      </c>
      <c r="D209" s="42">
        <v>19.089603639502812</v>
      </c>
      <c r="E209" s="42">
        <v>18.041086575671827</v>
      </c>
    </row>
    <row r="210" spans="1:5">
      <c r="A210" s="256"/>
      <c r="B210" s="133" t="s">
        <v>0</v>
      </c>
      <c r="C210" s="38">
        <v>19073667.285823129</v>
      </c>
      <c r="D210" s="42">
        <v>14.895369476831192</v>
      </c>
      <c r="E210" s="42">
        <v>16.173139041804347</v>
      </c>
    </row>
    <row r="211" spans="1:5">
      <c r="A211" s="256"/>
      <c r="B211" s="133" t="s">
        <v>1</v>
      </c>
      <c r="C211" s="38">
        <v>19169244.099128377</v>
      </c>
      <c r="D211" s="42">
        <v>20.317458699787736</v>
      </c>
      <c r="E211" s="42">
        <v>10.629518219499047</v>
      </c>
    </row>
    <row r="212" spans="1:5">
      <c r="A212" s="256"/>
      <c r="B212" s="133" t="s">
        <v>2</v>
      </c>
      <c r="C212" s="38">
        <v>19304062.786614396</v>
      </c>
      <c r="D212" s="42">
        <v>20.589345995405878</v>
      </c>
      <c r="E212" s="42">
        <v>13.038698886087616</v>
      </c>
    </row>
    <row r="213" spans="1:5">
      <c r="A213" s="256"/>
      <c r="B213" s="133" t="s">
        <v>3</v>
      </c>
      <c r="C213" s="38">
        <v>19067497.741358921</v>
      </c>
      <c r="D213" s="42">
        <v>27.961892048726966</v>
      </c>
      <c r="E213" s="42">
        <v>12.31529658758636</v>
      </c>
    </row>
    <row r="214" spans="1:5">
      <c r="A214" s="256"/>
      <c r="B214" s="133" t="s">
        <v>4</v>
      </c>
      <c r="C214" s="38">
        <v>19275221.314800657</v>
      </c>
      <c r="D214" s="42">
        <v>19.835630899984793</v>
      </c>
      <c r="E214" s="42">
        <v>20.141297646802016</v>
      </c>
    </row>
    <row r="215" spans="1:5">
      <c r="A215" s="256"/>
      <c r="B215" s="133" t="s">
        <v>5</v>
      </c>
      <c r="C215" s="38">
        <v>19537052.900078621</v>
      </c>
      <c r="D215" s="42">
        <v>14.285805869379402</v>
      </c>
      <c r="E215" s="42">
        <v>14.693375878977946</v>
      </c>
    </row>
    <row r="216" spans="1:5">
      <c r="A216" s="256"/>
      <c r="B216" s="133" t="s">
        <v>6</v>
      </c>
      <c r="C216" s="38">
        <v>19778441.949534424</v>
      </c>
      <c r="D216" s="42">
        <v>22.561667962028167</v>
      </c>
      <c r="E216" s="42">
        <v>12.006411722463369</v>
      </c>
    </row>
    <row r="217" spans="1:5">
      <c r="A217" s="256"/>
      <c r="B217" s="133" t="s">
        <v>7</v>
      </c>
      <c r="C217" s="38">
        <v>20370885.093743674</v>
      </c>
      <c r="D217" s="42">
        <v>24.340474712293215</v>
      </c>
      <c r="E217" s="42">
        <v>20.064450497560699</v>
      </c>
    </row>
    <row r="218" spans="1:5">
      <c r="A218" s="256"/>
      <c r="B218" s="133" t="s">
        <v>8</v>
      </c>
      <c r="C218" s="38">
        <v>21164290.690858126</v>
      </c>
      <c r="D218" s="42">
        <v>23.620386501457233</v>
      </c>
      <c r="E218" s="42">
        <v>21.189396405844676</v>
      </c>
    </row>
    <row r="219" spans="1:5">
      <c r="A219" s="256"/>
      <c r="B219" s="133" t="s">
        <v>9</v>
      </c>
      <c r="C219" s="38">
        <v>22090194.811037198</v>
      </c>
      <c r="D219" s="42">
        <v>22.220647357578798</v>
      </c>
      <c r="E219" s="42">
        <v>20.450348336974415</v>
      </c>
    </row>
    <row r="220" spans="1:5">
      <c r="A220" s="257"/>
      <c r="B220" s="133" t="s">
        <v>10</v>
      </c>
      <c r="C220" s="38">
        <v>22239356.207496703</v>
      </c>
      <c r="D220" s="42">
        <v>14.740561447654613</v>
      </c>
      <c r="E220" s="42">
        <v>21.211593918039483</v>
      </c>
    </row>
    <row r="221" spans="1:5">
      <c r="A221" s="199">
        <v>2018</v>
      </c>
      <c r="B221" s="133" t="s">
        <v>37</v>
      </c>
      <c r="C221" s="38">
        <v>21827712.015567902</v>
      </c>
      <c r="D221" s="42">
        <v>11.815508793140921</v>
      </c>
      <c r="E221" s="42">
        <v>14.06121596468688</v>
      </c>
    </row>
    <row r="222" spans="1:5">
      <c r="B222" s="133" t="s">
        <v>143</v>
      </c>
      <c r="C222" s="38">
        <v>21904234.013901077</v>
      </c>
      <c r="D222" s="42">
        <v>14.535739202940135</v>
      </c>
      <c r="E222" s="42">
        <v>11.18780646460371</v>
      </c>
    </row>
    <row r="223" spans="1:5">
      <c r="B223" s="133" t="s">
        <v>1</v>
      </c>
      <c r="C223" s="38">
        <v>22236418.961717606</v>
      </c>
      <c r="D223" s="42">
        <v>15.196934491569664</v>
      </c>
      <c r="E223" s="42">
        <v>16.035164802470632</v>
      </c>
    </row>
  </sheetData>
  <mergeCells count="20">
    <mergeCell ref="A125:A136"/>
    <mergeCell ref="A113:A124"/>
    <mergeCell ref="A101:A112"/>
    <mergeCell ref="A89:A100"/>
    <mergeCell ref="A41:A52"/>
    <mergeCell ref="A29:A40"/>
    <mergeCell ref="A17:A28"/>
    <mergeCell ref="A209:A220"/>
    <mergeCell ref="B1:J1"/>
    <mergeCell ref="D3:E3"/>
    <mergeCell ref="A197:A208"/>
    <mergeCell ref="A185:A196"/>
    <mergeCell ref="A173:A184"/>
    <mergeCell ref="A161:A172"/>
    <mergeCell ref="A149:A160"/>
    <mergeCell ref="A77:A88"/>
    <mergeCell ref="A5:A16"/>
    <mergeCell ref="A65:A76"/>
    <mergeCell ref="A53:A64"/>
    <mergeCell ref="A137:A14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110"/>
  <sheetViews>
    <sheetView workbookViewId="0">
      <pane xSplit="2" ySplit="4" topLeftCell="C85" activePane="bottomRight" state="frozen"/>
      <selection pane="topRight" activeCell="C1" sqref="C1"/>
      <selection pane="bottomLeft" activeCell="A5" sqref="A5"/>
      <selection pane="bottomRight" activeCell="G90" sqref="G90"/>
    </sheetView>
  </sheetViews>
  <sheetFormatPr defaultRowHeight="15"/>
  <cols>
    <col min="1" max="1" width="9.140625" style="98"/>
    <col min="2" max="2" width="13.7109375" style="128" customWidth="1"/>
    <col min="3" max="3" width="22.85546875" customWidth="1"/>
    <col min="4" max="4" width="19.140625" customWidth="1"/>
    <col min="5" max="5" width="14.5703125" customWidth="1"/>
  </cols>
  <sheetData>
    <row r="2" spans="1:11" ht="21" customHeight="1">
      <c r="B2" s="142" t="s">
        <v>34</v>
      </c>
      <c r="C2" s="142"/>
      <c r="D2" s="142"/>
      <c r="E2" s="142"/>
      <c r="F2" s="142"/>
      <c r="G2" s="142"/>
      <c r="H2" s="142"/>
      <c r="I2" s="127"/>
      <c r="J2" s="127"/>
      <c r="K2" s="127"/>
    </row>
    <row r="4" spans="1:11" ht="78" customHeight="1">
      <c r="B4" s="139"/>
      <c r="C4" s="46" t="s">
        <v>115</v>
      </c>
      <c r="D4" s="46" t="s">
        <v>32</v>
      </c>
      <c r="E4" s="46" t="s">
        <v>33</v>
      </c>
    </row>
    <row r="5" spans="1:11" ht="15.75">
      <c r="A5" s="262">
        <v>2009</v>
      </c>
      <c r="B5" s="140" t="s">
        <v>6</v>
      </c>
      <c r="C5" s="1">
        <v>6.077</v>
      </c>
      <c r="D5" s="88">
        <v>6</v>
      </c>
      <c r="E5" s="1">
        <v>4.4880000000000004</v>
      </c>
    </row>
    <row r="6" spans="1:11">
      <c r="A6" s="262"/>
      <c r="B6" s="141" t="s">
        <v>7</v>
      </c>
      <c r="C6" s="1">
        <v>5.8668333333333331</v>
      </c>
      <c r="D6" s="43">
        <v>6</v>
      </c>
      <c r="E6" s="1">
        <v>4.1375000000000002</v>
      </c>
    </row>
    <row r="7" spans="1:11">
      <c r="A7" s="262"/>
      <c r="B7" s="141" t="s">
        <v>8</v>
      </c>
      <c r="C7" s="1">
        <v>6.3109999999999999</v>
      </c>
      <c r="D7" s="43">
        <v>6</v>
      </c>
      <c r="E7" s="1">
        <v>3.222</v>
      </c>
    </row>
    <row r="8" spans="1:11">
      <c r="A8" s="262"/>
      <c r="B8" s="141" t="s">
        <v>9</v>
      </c>
      <c r="C8" s="1">
        <v>6.0493333333333332</v>
      </c>
      <c r="D8" s="43">
        <v>5</v>
      </c>
      <c r="E8" s="1">
        <v>3.0535999999999999</v>
      </c>
    </row>
    <row r="9" spans="1:11">
      <c r="A9" s="262"/>
      <c r="B9" s="141" t="s">
        <v>10</v>
      </c>
      <c r="C9" s="1">
        <v>5.59</v>
      </c>
      <c r="D9" s="43">
        <v>5</v>
      </c>
      <c r="E9" s="1">
        <v>3.1019999999999999</v>
      </c>
    </row>
    <row r="10" spans="1:11">
      <c r="A10" s="255">
        <v>2010</v>
      </c>
      <c r="B10" s="141" t="s">
        <v>37</v>
      </c>
      <c r="C10" s="1">
        <v>5.4684285714285714</v>
      </c>
      <c r="D10" s="43">
        <v>5</v>
      </c>
      <c r="E10" s="1">
        <v>4</v>
      </c>
    </row>
    <row r="11" spans="1:11">
      <c r="A11" s="256"/>
      <c r="B11" s="141" t="s">
        <v>0</v>
      </c>
      <c r="C11" s="1">
        <v>6.2649999999999997</v>
      </c>
      <c r="D11" s="43">
        <v>5</v>
      </c>
      <c r="E11" s="1">
        <v>3.8150000000000004</v>
      </c>
    </row>
    <row r="12" spans="1:11">
      <c r="A12" s="256"/>
      <c r="B12" s="141" t="s">
        <v>1</v>
      </c>
      <c r="C12" s="1">
        <v>5.23</v>
      </c>
      <c r="D12" s="43">
        <v>5</v>
      </c>
      <c r="E12" s="1">
        <v>3.2649999999999997</v>
      </c>
    </row>
    <row r="13" spans="1:11">
      <c r="A13" s="256"/>
      <c r="B13" s="141" t="s">
        <v>2</v>
      </c>
      <c r="C13" s="1">
        <v>6.2785833333333336</v>
      </c>
      <c r="D13" s="43">
        <v>5</v>
      </c>
      <c r="E13" s="1">
        <v>4.5940000000000003</v>
      </c>
    </row>
    <row r="14" spans="1:11">
      <c r="A14" s="256"/>
      <c r="B14" s="141" t="s">
        <v>3</v>
      </c>
      <c r="C14" s="1">
        <v>7.8895999999999997</v>
      </c>
      <c r="D14" s="43">
        <v>5</v>
      </c>
      <c r="E14" s="1">
        <v>6.6622222222222218</v>
      </c>
    </row>
    <row r="15" spans="1:11">
      <c r="A15" s="256"/>
      <c r="B15" s="141" t="s">
        <v>4</v>
      </c>
      <c r="C15" s="1">
        <v>10.707659574468085</v>
      </c>
      <c r="D15" s="44">
        <v>6.25</v>
      </c>
      <c r="E15" s="1">
        <v>8.2000000000000011</v>
      </c>
    </row>
    <row r="16" spans="1:11">
      <c r="A16" s="256"/>
      <c r="B16" s="141" t="s">
        <v>5</v>
      </c>
      <c r="C16" s="1">
        <v>11.9275</v>
      </c>
      <c r="D16" s="44">
        <v>6.4</v>
      </c>
      <c r="E16" s="1">
        <v>9.0590710382513659</v>
      </c>
    </row>
    <row r="17" spans="1:5">
      <c r="A17" s="256"/>
      <c r="B17" s="141" t="s">
        <v>6</v>
      </c>
      <c r="C17" s="1">
        <v>12.901333333333334</v>
      </c>
      <c r="D17" s="44">
        <v>6.5</v>
      </c>
      <c r="E17" s="1">
        <v>9.2233771297787577</v>
      </c>
    </row>
    <row r="18" spans="1:5">
      <c r="A18" s="256"/>
      <c r="B18" s="141" t="s">
        <v>7</v>
      </c>
      <c r="C18" s="1">
        <v>13.164857142857143</v>
      </c>
      <c r="D18" s="44">
        <v>7</v>
      </c>
      <c r="E18" s="1">
        <v>9.8155469264183228</v>
      </c>
    </row>
    <row r="19" spans="1:5">
      <c r="A19" s="256"/>
      <c r="B19" s="141" t="s">
        <v>8</v>
      </c>
      <c r="C19" s="1">
        <v>12.2028</v>
      </c>
      <c r="D19" s="44">
        <v>7.5</v>
      </c>
      <c r="E19" s="1">
        <v>9.5058823529411764</v>
      </c>
    </row>
    <row r="20" spans="1:5">
      <c r="A20" s="256"/>
      <c r="B20" s="141" t="s">
        <v>9</v>
      </c>
      <c r="C20" s="1">
        <v>11.5832</v>
      </c>
      <c r="D20" s="44">
        <v>7.5</v>
      </c>
      <c r="E20" s="1">
        <v>9.5940909090909088</v>
      </c>
    </row>
    <row r="21" spans="1:5">
      <c r="A21" s="257"/>
      <c r="B21" s="141" t="s">
        <v>10</v>
      </c>
      <c r="C21" s="1">
        <v>11.030846153846154</v>
      </c>
      <c r="D21" s="44">
        <v>7.5</v>
      </c>
      <c r="E21" s="1">
        <v>9.582121212121212</v>
      </c>
    </row>
    <row r="22" spans="1:5">
      <c r="A22" s="255">
        <v>2011</v>
      </c>
      <c r="B22" s="141" t="s">
        <v>37</v>
      </c>
      <c r="C22" s="1">
        <v>11.7285</v>
      </c>
      <c r="D22" s="44">
        <v>7.5</v>
      </c>
      <c r="E22" s="1">
        <v>9.6750000000000007</v>
      </c>
    </row>
    <row r="23" spans="1:5">
      <c r="A23" s="256"/>
      <c r="B23" s="141" t="s">
        <v>0</v>
      </c>
      <c r="C23" s="1">
        <v>11.31</v>
      </c>
      <c r="D23" s="44">
        <v>8</v>
      </c>
      <c r="E23" s="1">
        <v>9.5549999999999997</v>
      </c>
    </row>
    <row r="24" spans="1:5">
      <c r="A24" s="256"/>
      <c r="B24" s="141" t="s">
        <v>1</v>
      </c>
      <c r="C24" s="1">
        <v>9.7555999999999994</v>
      </c>
      <c r="D24" s="44">
        <v>8</v>
      </c>
      <c r="E24" s="1">
        <v>9.0939999999999994</v>
      </c>
    </row>
    <row r="25" spans="1:5">
      <c r="A25" s="256"/>
      <c r="B25" s="141" t="s">
        <v>2</v>
      </c>
      <c r="C25" s="1">
        <v>9.5068571428571431</v>
      </c>
      <c r="D25" s="44">
        <v>8</v>
      </c>
      <c r="E25" s="1">
        <v>8.7999999999999989</v>
      </c>
    </row>
    <row r="26" spans="1:5">
      <c r="A26" s="256"/>
      <c r="B26" s="141" t="s">
        <v>3</v>
      </c>
      <c r="C26" s="1">
        <v>9.4574999999999996</v>
      </c>
      <c r="D26" s="44">
        <v>8</v>
      </c>
      <c r="E26" s="1">
        <v>8.6485000000000003</v>
      </c>
    </row>
    <row r="27" spans="1:5">
      <c r="A27" s="256"/>
      <c r="B27" s="141" t="s">
        <v>4</v>
      </c>
      <c r="C27" s="1">
        <v>9.3943333333333339</v>
      </c>
      <c r="D27" s="44">
        <v>8</v>
      </c>
      <c r="E27" s="1">
        <v>8.7584848484848479</v>
      </c>
    </row>
    <row r="28" spans="1:5">
      <c r="A28" s="256"/>
      <c r="B28" s="141" t="s">
        <v>5</v>
      </c>
      <c r="C28" s="1">
        <v>9.1959999999999997</v>
      </c>
      <c r="D28" s="44">
        <v>7.75</v>
      </c>
      <c r="E28" s="1">
        <v>8.5471428571428572</v>
      </c>
    </row>
    <row r="29" spans="1:5">
      <c r="A29" s="256"/>
      <c r="B29" s="141" t="s">
        <v>6</v>
      </c>
      <c r="C29" s="1">
        <v>9.1959999999999997</v>
      </c>
      <c r="D29" s="44">
        <v>7.5</v>
      </c>
      <c r="E29" s="1">
        <v>7.9850000000000003</v>
      </c>
    </row>
    <row r="30" spans="1:5">
      <c r="A30" s="256"/>
      <c r="B30" s="141" t="s">
        <v>7</v>
      </c>
      <c r="C30" s="1">
        <v>8.8659999999999997</v>
      </c>
      <c r="D30" s="44">
        <v>7.5</v>
      </c>
      <c r="E30" s="1">
        <v>7.9473684210526319</v>
      </c>
    </row>
    <row r="31" spans="1:5">
      <c r="A31" s="256"/>
      <c r="B31" s="141" t="s">
        <v>8</v>
      </c>
      <c r="C31" s="1">
        <v>9.3170000000000002</v>
      </c>
      <c r="D31" s="44">
        <v>7.25</v>
      </c>
      <c r="E31" s="1">
        <v>8.5942857142857143</v>
      </c>
    </row>
    <row r="32" spans="1:5">
      <c r="A32" s="256"/>
      <c r="B32" s="141" t="s">
        <v>9</v>
      </c>
      <c r="C32" s="1">
        <v>9.3170000000000002</v>
      </c>
      <c r="D32" s="44">
        <v>7</v>
      </c>
      <c r="E32" s="1">
        <v>8.0936363636363637</v>
      </c>
    </row>
    <row r="33" spans="1:5">
      <c r="A33" s="257"/>
      <c r="B33" s="141" t="s">
        <v>10</v>
      </c>
      <c r="C33" s="1">
        <v>9.3170000000000002</v>
      </c>
      <c r="D33" s="44">
        <v>6.75</v>
      </c>
      <c r="E33" s="1">
        <v>7.3413636363636359</v>
      </c>
    </row>
    <row r="34" spans="1:5">
      <c r="A34" s="255">
        <v>2012</v>
      </c>
      <c r="B34" s="141" t="s">
        <v>37</v>
      </c>
      <c r="C34" s="1">
        <v>8.0310000000000006</v>
      </c>
      <c r="D34" s="44">
        <v>6.5</v>
      </c>
      <c r="E34" s="1">
        <v>7.0474999999999994</v>
      </c>
    </row>
    <row r="35" spans="1:5">
      <c r="A35" s="256"/>
      <c r="B35" s="141" t="s">
        <v>0</v>
      </c>
      <c r="C35" s="1">
        <v>7.5869999999999997</v>
      </c>
      <c r="D35" s="44">
        <v>6.5</v>
      </c>
      <c r="E35" s="1">
        <v>6.47</v>
      </c>
    </row>
    <row r="36" spans="1:5">
      <c r="A36" s="256"/>
      <c r="B36" s="141" t="s">
        <v>1</v>
      </c>
      <c r="C36" s="1">
        <v>6.9059999999999997</v>
      </c>
      <c r="D36" s="44">
        <v>6.5</v>
      </c>
      <c r="E36" s="1">
        <v>5.9075000000000006</v>
      </c>
    </row>
    <row r="37" spans="1:5">
      <c r="A37" s="256"/>
      <c r="B37" s="141" t="s">
        <v>2</v>
      </c>
      <c r="C37" s="1">
        <v>6.84</v>
      </c>
      <c r="D37" s="44">
        <v>6.25</v>
      </c>
      <c r="E37" s="1">
        <v>6.5850000000000009</v>
      </c>
    </row>
    <row r="38" spans="1:5">
      <c r="A38" s="256"/>
      <c r="B38" s="141" t="s">
        <v>3</v>
      </c>
      <c r="C38" s="1">
        <v>6.7149999999999999</v>
      </c>
      <c r="D38" s="44">
        <v>6</v>
      </c>
      <c r="E38" s="1">
        <v>6.4839999999999991</v>
      </c>
    </row>
    <row r="39" spans="1:5">
      <c r="A39" s="256"/>
      <c r="B39" s="141" t="s">
        <v>4</v>
      </c>
      <c r="C39" s="1">
        <v>6.7640000000000002</v>
      </c>
      <c r="D39" s="44">
        <v>5.75</v>
      </c>
      <c r="E39" s="1">
        <v>6.3549999999999995</v>
      </c>
    </row>
    <row r="40" spans="1:5">
      <c r="A40" s="256"/>
      <c r="B40" s="141" t="s">
        <v>5</v>
      </c>
      <c r="C40" s="1">
        <v>6.4160000000000004</v>
      </c>
      <c r="D40" s="44">
        <v>5.75</v>
      </c>
      <c r="E40" s="1">
        <v>6.1275000000000004</v>
      </c>
    </row>
    <row r="41" spans="1:5">
      <c r="A41" s="256"/>
      <c r="B41" s="141" t="s">
        <v>6</v>
      </c>
      <c r="C41" s="1">
        <v>6.4569999999999999</v>
      </c>
      <c r="D41" s="44">
        <v>5.75</v>
      </c>
      <c r="E41" s="1">
        <v>6.2119999999999997</v>
      </c>
    </row>
    <row r="42" spans="1:5">
      <c r="A42" s="256"/>
      <c r="B42" s="141" t="s">
        <v>7</v>
      </c>
      <c r="C42" s="1">
        <v>6.242</v>
      </c>
      <c r="D42" s="44">
        <v>5.75</v>
      </c>
      <c r="E42" s="1">
        <v>6.2239999999999993</v>
      </c>
    </row>
    <row r="43" spans="1:5">
      <c r="A43" s="256"/>
      <c r="B43" s="141" t="s">
        <v>8</v>
      </c>
      <c r="C43" s="1">
        <v>6.242</v>
      </c>
      <c r="D43" s="44">
        <v>5.75</v>
      </c>
      <c r="E43" s="1">
        <v>6.2475000000000005</v>
      </c>
    </row>
    <row r="44" spans="1:5">
      <c r="A44" s="256"/>
      <c r="B44" s="141" t="s">
        <v>9</v>
      </c>
      <c r="C44" s="45">
        <v>6.5039999999999996</v>
      </c>
      <c r="D44" s="44">
        <v>5.5</v>
      </c>
      <c r="E44" s="1">
        <v>6.0650000000000004</v>
      </c>
    </row>
    <row r="45" spans="1:5">
      <c r="A45" s="257"/>
      <c r="B45" s="141" t="s">
        <v>10</v>
      </c>
      <c r="C45" s="45">
        <v>6.2830000000000004</v>
      </c>
      <c r="D45" s="44">
        <v>5.25</v>
      </c>
      <c r="E45" s="1">
        <v>6.0119999999999996</v>
      </c>
    </row>
    <row r="46" spans="1:5">
      <c r="A46" s="255">
        <v>2013</v>
      </c>
      <c r="B46" s="141" t="s">
        <v>37</v>
      </c>
      <c r="C46" s="45">
        <v>6.09</v>
      </c>
      <c r="D46" s="44">
        <v>5.25</v>
      </c>
      <c r="E46" s="1">
        <v>5.6000000000000005</v>
      </c>
    </row>
    <row r="47" spans="1:5">
      <c r="A47" s="256"/>
      <c r="B47" s="141" t="s">
        <v>0</v>
      </c>
      <c r="C47" s="45">
        <v>5.8540000000000001</v>
      </c>
      <c r="D47" s="44">
        <v>4.75</v>
      </c>
      <c r="E47" s="1">
        <v>5.2050000000000001</v>
      </c>
    </row>
    <row r="48" spans="1:5">
      <c r="A48" s="256"/>
      <c r="B48" s="141" t="s">
        <v>1</v>
      </c>
      <c r="C48" s="45">
        <v>5.4379999999999997</v>
      </c>
      <c r="D48" s="44">
        <v>4.5</v>
      </c>
      <c r="E48" s="1">
        <v>5.4074999999999998</v>
      </c>
    </row>
    <row r="49" spans="1:5">
      <c r="A49" s="256"/>
      <c r="B49" s="141" t="s">
        <v>2</v>
      </c>
      <c r="C49" s="45">
        <v>5.6349999999999998</v>
      </c>
      <c r="D49" s="44">
        <v>4.5</v>
      </c>
      <c r="E49" s="1">
        <v>5.82</v>
      </c>
    </row>
    <row r="50" spans="1:5">
      <c r="A50" s="256"/>
      <c r="B50" s="141" t="s">
        <v>3</v>
      </c>
      <c r="C50" s="45">
        <v>6.03</v>
      </c>
      <c r="D50" s="44">
        <v>4.25</v>
      </c>
      <c r="E50" s="1">
        <v>5.3449999999999998</v>
      </c>
    </row>
    <row r="51" spans="1:5">
      <c r="A51" s="256"/>
      <c r="B51" s="141" t="s">
        <v>4</v>
      </c>
      <c r="C51" s="45">
        <v>5.593</v>
      </c>
      <c r="D51" s="44">
        <v>4</v>
      </c>
      <c r="E51" s="1">
        <v>4.5252380952380955</v>
      </c>
    </row>
    <row r="52" spans="1:5">
      <c r="A52" s="256"/>
      <c r="B52" s="141" t="s">
        <v>5</v>
      </c>
      <c r="C52" s="45">
        <v>5.22</v>
      </c>
      <c r="D52" s="44">
        <v>4</v>
      </c>
      <c r="E52" s="1">
        <v>4.0737500000000004</v>
      </c>
    </row>
    <row r="53" spans="1:5">
      <c r="A53" s="256"/>
      <c r="B53" s="141" t="s">
        <v>6</v>
      </c>
      <c r="C53" s="45">
        <v>4.95</v>
      </c>
      <c r="D53" s="44">
        <v>3.75</v>
      </c>
      <c r="E53" s="1">
        <v>3.9624999999999999</v>
      </c>
    </row>
    <row r="54" spans="1:5">
      <c r="A54" s="256"/>
      <c r="B54" s="141" t="s">
        <v>7</v>
      </c>
      <c r="C54" s="45">
        <v>4.4450000000000003</v>
      </c>
      <c r="D54" s="44">
        <v>3.75</v>
      </c>
      <c r="E54" s="1">
        <v>3.8826315789473682</v>
      </c>
    </row>
    <row r="55" spans="1:5">
      <c r="A55" s="256"/>
      <c r="B55" s="141" t="s">
        <v>8</v>
      </c>
      <c r="C55" s="45">
        <v>4.125</v>
      </c>
      <c r="D55" s="44">
        <v>3.75</v>
      </c>
      <c r="E55" s="1">
        <v>4.0806250000000004</v>
      </c>
    </row>
    <row r="56" spans="1:5">
      <c r="A56" s="256"/>
      <c r="B56" s="141" t="s">
        <v>9</v>
      </c>
      <c r="C56" s="45">
        <v>4.2450000000000001</v>
      </c>
      <c r="D56" s="44">
        <v>3.75</v>
      </c>
      <c r="E56" s="1">
        <v>4.0474999999999994</v>
      </c>
    </row>
    <row r="57" spans="1:5">
      <c r="A57" s="257"/>
      <c r="B57" s="141" t="s">
        <v>10</v>
      </c>
      <c r="C57" s="45">
        <v>4.298</v>
      </c>
      <c r="D57" s="44">
        <v>3.75</v>
      </c>
      <c r="E57" s="1">
        <v>4.0519230769230772</v>
      </c>
    </row>
    <row r="58" spans="1:5">
      <c r="A58" s="255">
        <v>2014</v>
      </c>
      <c r="B58" s="141" t="s">
        <v>37</v>
      </c>
      <c r="C58" s="45">
        <f>'[23]TBsm(G)'!F57</f>
        <v>5.2254444444444443</v>
      </c>
      <c r="D58" s="44">
        <f>'[23]TBsm(G)'!G57</f>
        <v>4</v>
      </c>
      <c r="E58" s="1">
        <f>'[23]TBsm(G)'!H57</f>
        <v>4.2973076923076929</v>
      </c>
    </row>
    <row r="59" spans="1:5">
      <c r="A59" s="256"/>
      <c r="B59" s="141" t="s">
        <v>0</v>
      </c>
      <c r="C59" s="45">
        <f>'[23]TBsm(G)'!F58</f>
        <v>6.3319999999999999</v>
      </c>
      <c r="D59" s="44">
        <f>'[23]TBsm(G)'!G58</f>
        <v>4</v>
      </c>
      <c r="E59" s="1">
        <f>'[23]TBsm(G)'!H58</f>
        <v>4.2973076923076929</v>
      </c>
    </row>
    <row r="60" spans="1:5">
      <c r="A60" s="256"/>
      <c r="B60" s="141" t="s">
        <v>1</v>
      </c>
      <c r="C60" s="45">
        <f>'[23]TBsm(G)'!F59</f>
        <v>6.6619999999999999</v>
      </c>
      <c r="D60" s="44">
        <f>'[23]TBsm(G)'!G59</f>
        <v>4</v>
      </c>
      <c r="E60" s="1">
        <f>'[23]TBsm(G)'!H59</f>
        <v>4.3204545454545453</v>
      </c>
    </row>
    <row r="61" spans="1:5">
      <c r="A61" s="256"/>
      <c r="B61" s="141" t="s">
        <v>2</v>
      </c>
      <c r="C61" s="45">
        <f>'[23]TBsm(G)'!F60</f>
        <v>6.8635000000000002</v>
      </c>
      <c r="D61" s="44">
        <f>'[23]TBsm(G)'!G60</f>
        <v>4</v>
      </c>
      <c r="E61" s="1">
        <f>'[23]TBsm(G)'!H60</f>
        <v>4.3365384615384617</v>
      </c>
    </row>
    <row r="62" spans="1:5">
      <c r="A62" s="256"/>
      <c r="B62" s="141" t="s">
        <v>3</v>
      </c>
      <c r="C62" s="45">
        <f>'[23]TBsm(G)'!F61</f>
        <v>6.7709999999999999</v>
      </c>
      <c r="D62" s="44">
        <f>'[23]TBsm(G)'!G61</f>
        <v>4</v>
      </c>
      <c r="E62" s="1">
        <f>'[23]TBsm(G)'!H61</f>
        <v>4.38</v>
      </c>
    </row>
    <row r="63" spans="1:5">
      <c r="A63" s="256"/>
      <c r="B63" s="141" t="s">
        <v>4</v>
      </c>
      <c r="C63" s="45">
        <f>'[23]TBsm(G)'!F62</f>
        <v>6.5780000000000003</v>
      </c>
      <c r="D63" s="44">
        <f>'[23]TBsm(G)'!G62</f>
        <v>4</v>
      </c>
      <c r="E63" s="1">
        <f>'[23]TBsm(G)'!H62</f>
        <v>4.3899999999999997</v>
      </c>
    </row>
    <row r="64" spans="1:5">
      <c r="A64" s="256"/>
      <c r="B64" s="141" t="s">
        <v>5</v>
      </c>
      <c r="C64" s="45">
        <f>'[23]TBsm(G)'!F63</f>
        <v>6.3250000000000002</v>
      </c>
      <c r="D64" s="44">
        <f>'[23]TBsm(G)'!G63</f>
        <v>4</v>
      </c>
      <c r="E64" s="1">
        <f>'[23]TBsm(G)'!H63</f>
        <v>4.2489999999999997</v>
      </c>
    </row>
    <row r="65" spans="1:5">
      <c r="A65" s="256"/>
      <c r="B65" s="141" t="s">
        <v>6</v>
      </c>
      <c r="C65" s="45">
        <f>'[23]TBsm(G)'!F64</f>
        <v>6.0069999999999997</v>
      </c>
      <c r="D65" s="44">
        <f>'[23]TBsm(G)'!G64</f>
        <v>4</v>
      </c>
      <c r="E65" s="1">
        <f>'[23]TBsm(G)'!H64</f>
        <v>4.16</v>
      </c>
    </row>
    <row r="66" spans="1:5">
      <c r="A66" s="256"/>
      <c r="B66" s="141" t="s">
        <v>7</v>
      </c>
      <c r="C66" s="45">
        <f>'[23]TBsm(G)'!F65</f>
        <v>5.75</v>
      </c>
      <c r="D66" s="44">
        <f>'[23]TBsm(G)'!G65</f>
        <v>4</v>
      </c>
      <c r="E66" s="1">
        <f>'[23]TBsm(G)'!H65</f>
        <v>4.18</v>
      </c>
    </row>
    <row r="67" spans="1:5" s="149" customFormat="1">
      <c r="A67" s="256"/>
      <c r="B67" s="141" t="s">
        <v>8</v>
      </c>
      <c r="C67" s="174">
        <f>C66</f>
        <v>5.75</v>
      </c>
      <c r="D67" s="44">
        <f>'[23]TBsm(G)'!G66</f>
        <v>4</v>
      </c>
      <c r="E67" s="14">
        <f>'[23]TBsm(G)'!H66</f>
        <v>4.2</v>
      </c>
    </row>
    <row r="68" spans="1:5" s="149" customFormat="1">
      <c r="A68" s="256"/>
      <c r="B68" s="141" t="s">
        <v>9</v>
      </c>
      <c r="C68" s="174">
        <f>'[23]TBsm(G)'!F67</f>
        <v>5.6660000000000004</v>
      </c>
      <c r="D68" s="44">
        <f>'[23]TBsm(G)'!G67</f>
        <v>4</v>
      </c>
      <c r="E68" s="14">
        <f>'[23]TBsm(G)'!H67</f>
        <v>4.3</v>
      </c>
    </row>
    <row r="69" spans="1:5" s="149" customFormat="1">
      <c r="A69" s="257"/>
      <c r="B69" s="141" t="s">
        <v>10</v>
      </c>
      <c r="C69" s="174">
        <f>'[23]TBsm(G)'!F68</f>
        <v>5.9660000000000002</v>
      </c>
      <c r="D69" s="44">
        <f>'[23]TBsm(G)'!G68</f>
        <v>4</v>
      </c>
      <c r="E69" s="14">
        <f>'[23]TBsm(G)'!H68</f>
        <v>4.62</v>
      </c>
    </row>
    <row r="70" spans="1:5" s="149" customFormat="1">
      <c r="A70" s="255">
        <v>2015</v>
      </c>
      <c r="B70" s="162" t="s">
        <v>37</v>
      </c>
      <c r="C70" s="174">
        <f>'[23]TBsm(G)'!F69</f>
        <v>5.8736666666666668</v>
      </c>
      <c r="D70" s="44">
        <f>'[23]TBsm(G)'!G69</f>
        <v>4</v>
      </c>
      <c r="E70" s="14">
        <f>'[23]TBsm(G)'!H69</f>
        <v>4.6440000000000001</v>
      </c>
    </row>
    <row r="71" spans="1:5" s="149" customFormat="1">
      <c r="A71" s="256"/>
      <c r="B71" s="162" t="s">
        <v>0</v>
      </c>
      <c r="C71" s="174">
        <f>'[23]TBsm(G)'!F70</f>
        <v>6.1050000000000004</v>
      </c>
      <c r="D71" s="44">
        <f>'[23]TBsm(G)'!G70</f>
        <v>4.5</v>
      </c>
      <c r="E71" s="14">
        <f>'[23]TBsm(G)'!H70</f>
        <v>4.7140000000000004</v>
      </c>
    </row>
    <row r="72" spans="1:5" s="149" customFormat="1">
      <c r="A72" s="256"/>
      <c r="B72" s="162" t="s">
        <v>1</v>
      </c>
      <c r="C72" s="174">
        <f>'[23]TBsm(G)'!F71</f>
        <v>6.2489999999999997</v>
      </c>
      <c r="D72" s="44">
        <f>'[23]TBsm(G)'!G71</f>
        <v>4.5</v>
      </c>
      <c r="E72" s="14">
        <f>'[23]TBsm(G)'!H71</f>
        <v>4.7249999999999996</v>
      </c>
    </row>
    <row r="73" spans="1:5" s="149" customFormat="1">
      <c r="A73" s="256"/>
      <c r="B73" s="162" t="s">
        <v>2</v>
      </c>
      <c r="C73" s="174">
        <f>'[23]TBsm(G)'!F72</f>
        <v>6.3597999999999999</v>
      </c>
      <c r="D73" s="44">
        <f>'[23]TBsm(G)'!G72</f>
        <v>4.5</v>
      </c>
      <c r="E73" s="14">
        <f>'[23]TBsm(G)'!H72</f>
        <v>5.1159999999999997</v>
      </c>
    </row>
    <row r="74" spans="1:5" s="149" customFormat="1">
      <c r="A74" s="256"/>
      <c r="B74" s="162" t="s">
        <v>3</v>
      </c>
      <c r="C74" s="174">
        <f>'[23]TBsm(G)'!F73</f>
        <v>8.1850000000000005</v>
      </c>
      <c r="D74" s="44">
        <f>'[23]TBsm(G)'!G73</f>
        <v>5</v>
      </c>
      <c r="E74" s="14">
        <f>'[23]TBsm(G)'!H73</f>
        <v>6.3879999999999999</v>
      </c>
    </row>
    <row r="75" spans="1:5" s="149" customFormat="1">
      <c r="A75" s="256"/>
      <c r="B75" s="162" t="s">
        <v>4</v>
      </c>
      <c r="C75" s="174">
        <f>'[23]TBsm(G)'!F74</f>
        <v>8.6590000000000007</v>
      </c>
      <c r="D75" s="44">
        <f>'[23]TBsm(G)'!G74</f>
        <v>5</v>
      </c>
      <c r="E75" s="14">
        <f>'[23]TBsm(G)'!H74</f>
        <v>7.3449999999999998</v>
      </c>
    </row>
    <row r="76" spans="1:5" s="149" customFormat="1">
      <c r="A76" s="256"/>
      <c r="B76" s="162" t="s">
        <v>5</v>
      </c>
      <c r="C76" s="174">
        <f>'[23]TBsm(G)'!F75</f>
        <v>9.584142857142858</v>
      </c>
      <c r="D76" s="44">
        <f>'[23]TBsm(G)'!G75</f>
        <v>5.5</v>
      </c>
      <c r="E76" s="14">
        <f>'[23]TBsm(G)'!H75</f>
        <v>8.0120000000000005</v>
      </c>
    </row>
    <row r="77" spans="1:5" s="149" customFormat="1">
      <c r="A77" s="256"/>
      <c r="B77" s="162" t="s">
        <v>6</v>
      </c>
      <c r="C77" s="174">
        <f>'[23]TBsm(G)'!F76</f>
        <v>9.9749999999999996</v>
      </c>
      <c r="D77" s="44">
        <f>'[23]TBsm(G)'!G76</f>
        <v>6</v>
      </c>
      <c r="E77" s="14">
        <f>'[23]TBsm(G)'!H76</f>
        <v>8.3379999999999992</v>
      </c>
    </row>
    <row r="78" spans="1:5" s="149" customFormat="1">
      <c r="A78" s="256"/>
      <c r="B78" s="141" t="s">
        <v>7</v>
      </c>
      <c r="C78" s="174">
        <f>'[23]TBsm(G)'!F77</f>
        <v>10.282</v>
      </c>
      <c r="D78" s="44">
        <f>'[23]TBsm(G)'!G77</f>
        <v>7</v>
      </c>
      <c r="E78" s="14">
        <f>'[23]TBsm(G)'!H77</f>
        <v>8.86</v>
      </c>
    </row>
    <row r="79" spans="1:5" s="149" customFormat="1">
      <c r="A79" s="256"/>
      <c r="B79" s="141" t="s">
        <v>8</v>
      </c>
      <c r="C79" s="174">
        <f>'[23]TBsm(G)'!F78</f>
        <v>11.2</v>
      </c>
      <c r="D79" s="44">
        <f>'[23]TBsm(G)'!G78</f>
        <v>7</v>
      </c>
      <c r="E79" s="14">
        <f>'[23]TBsm(G)'!H78</f>
        <v>10.157999999999999</v>
      </c>
    </row>
    <row r="80" spans="1:5" s="149" customFormat="1">
      <c r="A80" s="256"/>
      <c r="B80" s="141" t="s">
        <v>9</v>
      </c>
      <c r="C80" s="174">
        <f>'[23]TBsm(G)'!F79</f>
        <v>11.506</v>
      </c>
      <c r="D80" s="44">
        <f>'[23]TBsm(G)'!G79</f>
        <v>7.5</v>
      </c>
      <c r="E80" s="195">
        <f>'[23]TBsm(G)'!H79</f>
        <v>10.077999999999999</v>
      </c>
    </row>
    <row r="81" spans="1:5" s="149" customFormat="1">
      <c r="A81" s="257"/>
      <c r="B81" s="141" t="s">
        <v>10</v>
      </c>
      <c r="C81" s="174">
        <f>C80</f>
        <v>11.506</v>
      </c>
      <c r="D81" s="44">
        <f>'[23]TBsm(G)'!G80</f>
        <v>8</v>
      </c>
      <c r="E81" s="195">
        <f>'[23]TBsm(G)'!H80</f>
        <v>9.6669999999999998</v>
      </c>
    </row>
    <row r="82" spans="1:5" s="149" customFormat="1">
      <c r="A82" s="255">
        <v>2016</v>
      </c>
      <c r="B82" s="162" t="s">
        <v>37</v>
      </c>
      <c r="C82" s="175">
        <f>'[23]TBsm(G)'!F81</f>
        <v>11.6295</v>
      </c>
      <c r="D82" s="44">
        <f>'[23]TBsm(G)'!G81</f>
        <v>8</v>
      </c>
      <c r="E82" s="195">
        <f>'[23]TBsm(G)'!H81</f>
        <v>9.8699999999999992</v>
      </c>
    </row>
    <row r="83" spans="1:5" s="149" customFormat="1">
      <c r="A83" s="256"/>
      <c r="B83" s="162" t="s">
        <v>0</v>
      </c>
      <c r="C83" s="175">
        <f>'[23]TBsm(G)'!F82</f>
        <v>11.654999999999999</v>
      </c>
      <c r="D83" s="44">
        <f>'[23]TBsm(G)'!G82</f>
        <v>8</v>
      </c>
      <c r="E83" s="195">
        <f>'[23]TBsm(G)'!H82</f>
        <v>9.8249999999999993</v>
      </c>
    </row>
    <row r="84" spans="1:5" s="149" customFormat="1">
      <c r="A84" s="256"/>
      <c r="B84" s="162" t="s">
        <v>1</v>
      </c>
      <c r="C84" s="175">
        <f>'[23]TBsm(G)'!F83</f>
        <v>10.7765</v>
      </c>
      <c r="D84" s="44">
        <f>'[23]TBsm(G)'!G83</f>
        <v>8</v>
      </c>
      <c r="E84" s="195">
        <f>'[23]TBsm(G)'!H83</f>
        <v>9.51</v>
      </c>
    </row>
    <row r="85" spans="1:5" s="149" customFormat="1">
      <c r="A85" s="256"/>
      <c r="B85" s="162" t="s">
        <v>2</v>
      </c>
      <c r="C85" s="175">
        <v>9.3249999999999993</v>
      </c>
      <c r="D85" s="44">
        <v>7.5</v>
      </c>
      <c r="E85" s="195">
        <v>8.85</v>
      </c>
    </row>
    <row r="86" spans="1:5" s="149" customFormat="1">
      <c r="A86" s="256"/>
      <c r="B86" s="162" t="s">
        <v>3</v>
      </c>
      <c r="C86" s="175">
        <v>7.9859999999999998</v>
      </c>
      <c r="D86" s="44">
        <v>7.5</v>
      </c>
      <c r="E86" s="195">
        <v>7.7850000000000001</v>
      </c>
    </row>
    <row r="87" spans="1:5" s="149" customFormat="1">
      <c r="A87" s="256"/>
      <c r="B87" s="162" t="s">
        <v>4</v>
      </c>
      <c r="C87" s="175">
        <v>7.1837499999999999</v>
      </c>
      <c r="D87" s="44">
        <v>7</v>
      </c>
      <c r="E87" s="195">
        <v>6.76</v>
      </c>
    </row>
    <row r="88" spans="1:5">
      <c r="A88" s="256"/>
      <c r="B88" s="162" t="s">
        <v>5</v>
      </c>
      <c r="C88" s="175">
        <v>6.7119999999999997</v>
      </c>
      <c r="D88" s="44">
        <v>6.75</v>
      </c>
      <c r="E88" s="195">
        <v>6.4550000000000001</v>
      </c>
    </row>
    <row r="89" spans="1:5">
      <c r="A89" s="256"/>
      <c r="B89" s="162" t="s">
        <v>6</v>
      </c>
      <c r="C89" s="175">
        <v>6.5650000000000004</v>
      </c>
      <c r="D89" s="44">
        <v>6.75</v>
      </c>
      <c r="E89" s="195">
        <v>6.56</v>
      </c>
    </row>
    <row r="90" spans="1:5">
      <c r="A90" s="256"/>
      <c r="B90" s="141" t="s">
        <v>7</v>
      </c>
      <c r="C90" s="175">
        <v>6.5650000000000004</v>
      </c>
      <c r="D90" s="44">
        <v>6.5</v>
      </c>
      <c r="E90" s="195">
        <v>6.5149999999999997</v>
      </c>
    </row>
    <row r="91" spans="1:5">
      <c r="A91" s="256"/>
      <c r="B91" s="141" t="s">
        <v>8</v>
      </c>
      <c r="C91" s="175">
        <v>6.8150000000000004</v>
      </c>
      <c r="D91" s="44">
        <v>6.5</v>
      </c>
      <c r="E91" s="195">
        <v>6.585</v>
      </c>
    </row>
    <row r="92" spans="1:5">
      <c r="A92" s="256"/>
      <c r="B92" s="141" t="s">
        <v>9</v>
      </c>
      <c r="C92" s="175">
        <v>7.05</v>
      </c>
      <c r="D92" s="44">
        <v>6.5</v>
      </c>
      <c r="E92" s="195">
        <v>6.7729999999999997</v>
      </c>
    </row>
    <row r="93" spans="1:5">
      <c r="A93" s="257"/>
      <c r="B93" s="141" t="s">
        <v>10</v>
      </c>
      <c r="C93" s="175">
        <v>7.05</v>
      </c>
      <c r="D93" s="44">
        <v>6.5</v>
      </c>
      <c r="E93" s="195">
        <v>6.9249999999999998</v>
      </c>
    </row>
    <row r="94" spans="1:5">
      <c r="A94" s="255">
        <v>2017</v>
      </c>
      <c r="B94" s="139" t="s">
        <v>37</v>
      </c>
      <c r="C94" s="175">
        <v>7.4467999999999996</v>
      </c>
      <c r="D94" s="44">
        <v>6.75</v>
      </c>
      <c r="E94" s="195">
        <v>6.82</v>
      </c>
    </row>
    <row r="95" spans="1:5">
      <c r="A95" s="256"/>
      <c r="B95" s="139" t="s">
        <v>0</v>
      </c>
      <c r="C95" s="175">
        <v>7.503333333333333</v>
      </c>
      <c r="D95" s="44">
        <v>6.75</v>
      </c>
      <c r="E95" s="195">
        <v>6.99</v>
      </c>
    </row>
    <row r="96" spans="1:5">
      <c r="A96" s="256"/>
      <c r="B96" s="162" t="s">
        <v>1</v>
      </c>
      <c r="C96" s="175">
        <v>7.5994285714285716</v>
      </c>
      <c r="D96" s="44">
        <v>6.75</v>
      </c>
      <c r="E96" s="195">
        <v>6.9</v>
      </c>
    </row>
    <row r="97" spans="1:5">
      <c r="A97" s="256"/>
      <c r="B97" s="162" t="s">
        <v>2</v>
      </c>
      <c r="C97" s="175">
        <v>7.4438461538461542</v>
      </c>
      <c r="D97" s="44">
        <v>6.75</v>
      </c>
      <c r="E97" s="195">
        <v>6.88</v>
      </c>
    </row>
    <row r="98" spans="1:5">
      <c r="A98" s="256"/>
      <c r="B98" s="162" t="s">
        <v>3</v>
      </c>
      <c r="C98" s="175">
        <v>7.4156666666666666</v>
      </c>
      <c r="D98" s="44">
        <v>7</v>
      </c>
      <c r="E98" s="195">
        <v>7.11</v>
      </c>
    </row>
    <row r="99" spans="1:5">
      <c r="A99" s="256"/>
      <c r="B99" s="139" t="s">
        <v>4</v>
      </c>
      <c r="C99" s="175">
        <v>7.3736666666666668</v>
      </c>
      <c r="D99" s="44">
        <v>7</v>
      </c>
      <c r="E99" s="195">
        <v>7.11</v>
      </c>
    </row>
    <row r="100" spans="1:5">
      <c r="A100" s="256"/>
      <c r="B100" s="139" t="s">
        <v>5</v>
      </c>
      <c r="C100" s="175">
        <v>7.242</v>
      </c>
      <c r="D100" s="44">
        <v>7</v>
      </c>
      <c r="E100" s="196">
        <v>7.12</v>
      </c>
    </row>
    <row r="101" spans="1:5">
      <c r="A101" s="256"/>
      <c r="B101" s="139" t="s">
        <v>6</v>
      </c>
      <c r="C101" s="175">
        <v>7.1713333333333331</v>
      </c>
      <c r="D101" s="44">
        <v>7</v>
      </c>
      <c r="E101" s="196">
        <v>7.12</v>
      </c>
    </row>
    <row r="102" spans="1:5">
      <c r="A102" s="256"/>
      <c r="B102" s="139" t="s">
        <v>7</v>
      </c>
      <c r="C102" s="175">
        <v>7.1395</v>
      </c>
      <c r="D102" s="44">
        <v>7</v>
      </c>
      <c r="E102" s="196">
        <v>7.11</v>
      </c>
    </row>
    <row r="103" spans="1:5">
      <c r="A103" s="256"/>
      <c r="B103" s="139" t="s">
        <v>8</v>
      </c>
      <c r="C103" s="175">
        <v>7.1261999999999999</v>
      </c>
      <c r="D103" s="44">
        <v>7</v>
      </c>
      <c r="E103" s="196">
        <v>7.09</v>
      </c>
    </row>
    <row r="104" spans="1:5">
      <c r="A104" s="256"/>
      <c r="B104" s="141" t="s">
        <v>9</v>
      </c>
      <c r="C104" s="175">
        <v>7.109</v>
      </c>
      <c r="D104" s="44">
        <v>7</v>
      </c>
      <c r="E104" s="10">
        <v>7.09</v>
      </c>
    </row>
    <row r="105" spans="1:5">
      <c r="A105" s="257"/>
      <c r="B105" s="141" t="s">
        <v>10</v>
      </c>
      <c r="C105" s="175">
        <v>7.0250000000000004</v>
      </c>
      <c r="D105" s="44">
        <v>7.25</v>
      </c>
      <c r="E105" s="10">
        <v>7.33</v>
      </c>
    </row>
    <row r="106" spans="1:5">
      <c r="A106" s="261">
        <v>2018</v>
      </c>
      <c r="B106" s="139" t="s">
        <v>37</v>
      </c>
      <c r="C106" s="175">
        <v>7.4156666666666666</v>
      </c>
      <c r="D106" s="44">
        <v>7.25</v>
      </c>
      <c r="E106" s="10">
        <v>7.38</v>
      </c>
    </row>
    <row r="107" spans="1:5">
      <c r="A107" s="262"/>
      <c r="B107" s="139" t="s">
        <v>143</v>
      </c>
      <c r="C107" s="175">
        <v>7.3923333333333332</v>
      </c>
      <c r="D107" s="44">
        <v>7.25</v>
      </c>
      <c r="E107" s="10">
        <v>7.34</v>
      </c>
    </row>
    <row r="108" spans="1:5">
      <c r="B108" s="139" t="s">
        <v>156</v>
      </c>
      <c r="C108" s="175">
        <v>7.3146666666666667</v>
      </c>
      <c r="D108" s="44">
        <v>7.25</v>
      </c>
      <c r="E108" s="10">
        <v>7.26</v>
      </c>
    </row>
    <row r="109" spans="1:5">
      <c r="B109" s="139" t="s">
        <v>2</v>
      </c>
      <c r="C109" s="175">
        <v>7.2786666666666671</v>
      </c>
      <c r="D109" s="44">
        <v>7.25</v>
      </c>
      <c r="E109" s="10">
        <v>7.26</v>
      </c>
    </row>
    <row r="110" spans="1:5">
      <c r="B110" s="139" t="s">
        <v>3</v>
      </c>
      <c r="C110" s="175">
        <v>7.3129999999999997</v>
      </c>
      <c r="D110" s="44"/>
      <c r="E110" s="10"/>
    </row>
  </sheetData>
  <mergeCells count="10">
    <mergeCell ref="A106:A107"/>
    <mergeCell ref="A94:A105"/>
    <mergeCell ref="A70:A81"/>
    <mergeCell ref="A82:A93"/>
    <mergeCell ref="A5:A9"/>
    <mergeCell ref="A10:A21"/>
    <mergeCell ref="A22:A33"/>
    <mergeCell ref="A34:A45"/>
    <mergeCell ref="A46:A57"/>
    <mergeCell ref="A58:A6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03"/>
  <sheetViews>
    <sheetView workbookViewId="0">
      <pane xSplit="2" ySplit="3" topLeftCell="C71" activePane="bottomRight" state="frozen"/>
      <selection pane="topRight" activeCell="C1" sqref="C1"/>
      <selection pane="bottomLeft" activeCell="A4" sqref="A4"/>
      <selection pane="bottomRight" activeCell="D100" sqref="D100"/>
    </sheetView>
  </sheetViews>
  <sheetFormatPr defaultRowHeight="15"/>
  <cols>
    <col min="2" max="2" width="13" customWidth="1"/>
    <col min="3" max="3" width="17.5703125" customWidth="1"/>
    <col min="4" max="4" width="16.85546875" customWidth="1"/>
  </cols>
  <sheetData>
    <row r="1" spans="1:4">
      <c r="B1" s="263" t="s">
        <v>119</v>
      </c>
      <c r="C1" s="263"/>
      <c r="D1" s="263"/>
    </row>
    <row r="3" spans="1:4" ht="24.75" customHeight="1">
      <c r="B3" s="10"/>
      <c r="C3" s="95" t="s">
        <v>117</v>
      </c>
      <c r="D3" s="95" t="s">
        <v>118</v>
      </c>
    </row>
    <row r="4" spans="1:4">
      <c r="A4" s="201">
        <v>2010</v>
      </c>
      <c r="B4" s="139" t="s">
        <v>37</v>
      </c>
      <c r="C4" s="91">
        <v>70.047521539861734</v>
      </c>
      <c r="D4" s="1">
        <v>76.822052316786156</v>
      </c>
    </row>
    <row r="5" spans="1:4">
      <c r="A5" s="202"/>
      <c r="B5" s="139" t="s">
        <v>0</v>
      </c>
      <c r="C5" s="91">
        <v>68.1699783236553</v>
      </c>
      <c r="D5" s="1">
        <v>77.007261239773399</v>
      </c>
    </row>
    <row r="6" spans="1:4">
      <c r="A6" s="202"/>
      <c r="B6" s="139" t="s">
        <v>1</v>
      </c>
      <c r="C6" s="91">
        <v>66.74180794555194</v>
      </c>
      <c r="D6" s="1">
        <v>76.939445233508025</v>
      </c>
    </row>
    <row r="7" spans="1:4">
      <c r="A7" s="202"/>
      <c r="B7" s="139" t="s">
        <v>2</v>
      </c>
      <c r="C7" s="91">
        <v>65.733257711678633</v>
      </c>
      <c r="D7" s="1">
        <v>75.82872521774398</v>
      </c>
    </row>
    <row r="8" spans="1:4">
      <c r="A8" s="202"/>
      <c r="B8" s="139" t="s">
        <v>3</v>
      </c>
      <c r="C8" s="91">
        <v>67.179030627589924</v>
      </c>
      <c r="D8" s="1">
        <v>75.060716145182525</v>
      </c>
    </row>
    <row r="9" spans="1:4">
      <c r="A9" s="202"/>
      <c r="B9" s="139" t="s">
        <v>4</v>
      </c>
      <c r="C9" s="91">
        <v>67.358865101748819</v>
      </c>
      <c r="D9" s="1">
        <v>74.261740588469266</v>
      </c>
    </row>
    <row r="10" spans="1:4">
      <c r="A10" s="202"/>
      <c r="B10" s="139" t="s">
        <v>5</v>
      </c>
      <c r="C10" s="91">
        <v>70.754283436764524</v>
      </c>
      <c r="D10" s="1">
        <v>73.631332659420096</v>
      </c>
    </row>
    <row r="11" spans="1:4">
      <c r="A11" s="202"/>
      <c r="B11" s="139" t="s">
        <v>6</v>
      </c>
      <c r="C11" s="91">
        <v>70.789266162707094</v>
      </c>
      <c r="D11" s="1">
        <v>73.680002358118472</v>
      </c>
    </row>
    <row r="12" spans="1:4">
      <c r="A12" s="202"/>
      <c r="B12" s="139" t="s">
        <v>7</v>
      </c>
      <c r="C12" s="91">
        <v>71.134239919950474</v>
      </c>
      <c r="D12" s="1">
        <v>73.27904965307259</v>
      </c>
    </row>
    <row r="13" spans="1:4">
      <c r="A13" s="202"/>
      <c r="B13" s="139" t="s">
        <v>8</v>
      </c>
      <c r="C13" s="91">
        <v>69.367562823139536</v>
      </c>
      <c r="D13" s="1">
        <v>72.761335268053372</v>
      </c>
    </row>
    <row r="14" spans="1:4">
      <c r="A14" s="202"/>
      <c r="B14" s="139" t="s">
        <v>9</v>
      </c>
      <c r="C14" s="91">
        <v>66.51219296083481</v>
      </c>
      <c r="D14" s="1">
        <v>72.417390601684147</v>
      </c>
    </row>
    <row r="15" spans="1:4">
      <c r="A15" s="203"/>
      <c r="B15" s="139" t="s">
        <v>10</v>
      </c>
      <c r="C15" s="91">
        <v>67.11027192931553</v>
      </c>
      <c r="D15" s="1">
        <v>73.275174475629427</v>
      </c>
    </row>
    <row r="16" spans="1:4">
      <c r="A16" s="201">
        <v>2011</v>
      </c>
      <c r="B16" s="139" t="s">
        <v>37</v>
      </c>
      <c r="C16" s="91">
        <v>67.931803969997915</v>
      </c>
      <c r="D16" s="1">
        <v>73.995686375399075</v>
      </c>
    </row>
    <row r="17" spans="1:4">
      <c r="A17" s="202"/>
      <c r="B17" s="139" t="s">
        <v>0</v>
      </c>
      <c r="C17" s="91">
        <v>67.120591440488226</v>
      </c>
      <c r="D17" s="1">
        <v>74.451129850575526</v>
      </c>
    </row>
    <row r="18" spans="1:4">
      <c r="A18" s="202"/>
      <c r="B18" s="139" t="s">
        <v>1</v>
      </c>
      <c r="C18" s="91">
        <v>67.166916375370036</v>
      </c>
      <c r="D18" s="1">
        <v>73.947511225543934</v>
      </c>
    </row>
    <row r="19" spans="1:4">
      <c r="A19" s="202"/>
      <c r="B19" s="139" t="s">
        <v>2</v>
      </c>
      <c r="C19" s="91">
        <v>63.17932999299552</v>
      </c>
      <c r="D19" s="1">
        <v>73.37189231458126</v>
      </c>
    </row>
    <row r="20" spans="1:4">
      <c r="A20" s="202"/>
      <c r="B20" s="139" t="s">
        <v>3</v>
      </c>
      <c r="C20" s="91">
        <v>64.75050535031292</v>
      </c>
      <c r="D20" s="1">
        <v>72.324561794952359</v>
      </c>
    </row>
    <row r="21" spans="1:4">
      <c r="A21" s="202"/>
      <c r="B21" s="139" t="s">
        <v>4</v>
      </c>
      <c r="C21" s="91">
        <v>65.610476047501621</v>
      </c>
      <c r="D21" s="1">
        <v>72.102453225025101</v>
      </c>
    </row>
    <row r="22" spans="1:4">
      <c r="A22" s="202"/>
      <c r="B22" s="139" t="s">
        <v>5</v>
      </c>
      <c r="C22" s="91">
        <v>62.762740991701328</v>
      </c>
      <c r="D22" s="1">
        <v>72.216377189539543</v>
      </c>
    </row>
    <row r="23" spans="1:4">
      <c r="A23" s="202"/>
      <c r="B23" s="139" t="s">
        <v>6</v>
      </c>
      <c r="C23" s="91">
        <v>62.870723044657602</v>
      </c>
      <c r="D23" s="1">
        <v>71.537298930546882</v>
      </c>
    </row>
    <row r="24" spans="1:4">
      <c r="A24" s="202"/>
      <c r="B24" s="139" t="s">
        <v>7</v>
      </c>
      <c r="C24" s="91">
        <v>63.917901108565637</v>
      </c>
      <c r="D24" s="1">
        <v>70.292550983642315</v>
      </c>
    </row>
    <row r="25" spans="1:4">
      <c r="A25" s="202"/>
      <c r="B25" s="139" t="s">
        <v>8</v>
      </c>
      <c r="C25" s="91">
        <v>61.658760923208646</v>
      </c>
      <c r="D25" s="1">
        <v>69.655157311217422</v>
      </c>
    </row>
    <row r="26" spans="1:4">
      <c r="A26" s="202"/>
      <c r="B26" s="139" t="s">
        <v>9</v>
      </c>
      <c r="C26" s="91">
        <v>61.037987895508586</v>
      </c>
      <c r="D26" s="1">
        <v>69.476552741962337</v>
      </c>
    </row>
    <row r="27" spans="1:4">
      <c r="A27" s="203"/>
      <c r="B27" s="139" t="s">
        <v>10</v>
      </c>
      <c r="C27" s="91">
        <v>58.574364982750474</v>
      </c>
      <c r="D27" s="1">
        <v>68.732513582129371</v>
      </c>
    </row>
    <row r="28" spans="1:4">
      <c r="A28" s="201">
        <v>2012</v>
      </c>
      <c r="B28" s="139" t="s">
        <v>37</v>
      </c>
      <c r="C28" s="91">
        <v>57.482843886895388</v>
      </c>
      <c r="D28" s="1">
        <v>68.899075979434784</v>
      </c>
    </row>
    <row r="29" spans="1:4">
      <c r="A29" s="202"/>
      <c r="B29" s="139" t="s">
        <v>0</v>
      </c>
      <c r="C29" s="91">
        <v>56.931000339227239</v>
      </c>
      <c r="D29" s="1">
        <v>68.705570706419365</v>
      </c>
    </row>
    <row r="30" spans="1:4">
      <c r="A30" s="202"/>
      <c r="B30" s="139" t="s">
        <v>1</v>
      </c>
      <c r="C30" s="91">
        <v>58.880238318188489</v>
      </c>
      <c r="D30" s="1">
        <v>68.286114473673152</v>
      </c>
    </row>
    <row r="31" spans="1:4">
      <c r="A31" s="202"/>
      <c r="B31" s="139" t="s">
        <v>2</v>
      </c>
      <c r="C31" s="91">
        <v>56.084265090155718</v>
      </c>
      <c r="D31" s="1">
        <v>68.200088548712301</v>
      </c>
    </row>
    <row r="32" spans="1:4">
      <c r="A32" s="202"/>
      <c r="B32" s="139" t="s">
        <v>3</v>
      </c>
      <c r="C32" s="91">
        <v>60.117598295005571</v>
      </c>
      <c r="D32" s="1">
        <v>67.340268999128824</v>
      </c>
    </row>
    <row r="33" spans="1:7">
      <c r="A33" s="202"/>
      <c r="B33" s="139" t="s">
        <v>4</v>
      </c>
      <c r="C33" s="91">
        <v>60.294136522547291</v>
      </c>
      <c r="D33" s="1">
        <v>67.559673947522498</v>
      </c>
    </row>
    <row r="34" spans="1:7">
      <c r="A34" s="202"/>
      <c r="B34" s="139" t="s">
        <v>5</v>
      </c>
      <c r="C34" s="91">
        <v>61.22711736191367</v>
      </c>
      <c r="D34" s="1">
        <v>67.573458328510938</v>
      </c>
    </row>
    <row r="35" spans="1:7">
      <c r="A35" s="202"/>
      <c r="B35" s="139" t="s">
        <v>6</v>
      </c>
      <c r="C35" s="91">
        <v>61.394996860035626</v>
      </c>
      <c r="D35" s="1">
        <v>67.666457428217996</v>
      </c>
    </row>
    <row r="36" spans="1:7">
      <c r="A36" s="202"/>
      <c r="B36" s="139" t="s">
        <v>7</v>
      </c>
      <c r="C36" s="91">
        <v>60.727282799612688</v>
      </c>
      <c r="D36" s="1">
        <v>68.002913419253119</v>
      </c>
    </row>
    <row r="37" spans="1:7">
      <c r="A37" s="202"/>
      <c r="B37" s="139" t="s">
        <v>8</v>
      </c>
      <c r="C37" s="91">
        <v>61.746247103563192</v>
      </c>
      <c r="D37" s="1">
        <v>68.11840401589717</v>
      </c>
    </row>
    <row r="38" spans="1:7">
      <c r="A38" s="202"/>
      <c r="B38" s="139" t="s">
        <v>9</v>
      </c>
      <c r="C38" s="91">
        <v>62.533023591085716</v>
      </c>
      <c r="D38" s="1">
        <v>68.064929677541187</v>
      </c>
    </row>
    <row r="39" spans="1:7">
      <c r="A39" s="203"/>
      <c r="B39" s="139" t="s">
        <v>10</v>
      </c>
      <c r="C39" s="91">
        <v>60.351773408851344</v>
      </c>
      <c r="D39" s="1">
        <v>67.902283919613851</v>
      </c>
    </row>
    <row r="40" spans="1:7">
      <c r="A40" s="201">
        <v>2013</v>
      </c>
      <c r="B40" s="139" t="s">
        <v>37</v>
      </c>
      <c r="C40" s="91">
        <v>60.554077727082763</v>
      </c>
      <c r="D40" s="1">
        <v>67.580491011719715</v>
      </c>
    </row>
    <row r="41" spans="1:7">
      <c r="A41" s="202"/>
      <c r="B41" s="139" t="s">
        <v>0</v>
      </c>
      <c r="C41" s="91">
        <v>60.100517918196132</v>
      </c>
      <c r="D41" s="1">
        <v>67.732112087669066</v>
      </c>
    </row>
    <row r="42" spans="1:7">
      <c r="A42" s="202"/>
      <c r="B42" s="139" t="s">
        <v>1</v>
      </c>
      <c r="C42" s="91">
        <v>60.902781555032</v>
      </c>
      <c r="D42" s="1">
        <v>67.679279260286293</v>
      </c>
    </row>
    <row r="43" spans="1:7">
      <c r="A43" s="202"/>
      <c r="B43" s="139" t="s">
        <v>2</v>
      </c>
      <c r="C43" s="91">
        <v>59.565338967754386</v>
      </c>
      <c r="D43" s="1">
        <v>66.987075402988978</v>
      </c>
    </row>
    <row r="44" spans="1:7">
      <c r="A44" s="202"/>
      <c r="B44" s="139" t="s">
        <v>3</v>
      </c>
      <c r="C44" s="91">
        <v>59.570050006247321</v>
      </c>
      <c r="D44" s="1">
        <v>66.424852519325782</v>
      </c>
    </row>
    <row r="45" spans="1:7">
      <c r="A45" s="202"/>
      <c r="B45" s="139" t="s">
        <v>4</v>
      </c>
      <c r="C45" s="91">
        <v>58.335561876054058</v>
      </c>
      <c r="D45" s="1">
        <v>66.542857818230971</v>
      </c>
    </row>
    <row r="46" spans="1:7">
      <c r="A46" s="202"/>
      <c r="B46" s="139" t="s">
        <v>5</v>
      </c>
      <c r="C46" s="91">
        <v>59.079916956120059</v>
      </c>
      <c r="D46" s="1">
        <v>66.410388362379095</v>
      </c>
      <c r="G46" s="52"/>
    </row>
    <row r="47" spans="1:7">
      <c r="A47" s="202"/>
      <c r="B47" s="139" t="s">
        <v>6</v>
      </c>
      <c r="C47" s="91">
        <v>57.625862494414719</v>
      </c>
      <c r="D47" s="1">
        <v>65.569603204827203</v>
      </c>
      <c r="G47" s="52"/>
    </row>
    <row r="48" spans="1:7">
      <c r="A48" s="202"/>
      <c r="B48" s="139" t="s">
        <v>7</v>
      </c>
      <c r="C48" s="91">
        <v>57.356993039002845</v>
      </c>
      <c r="D48" s="1">
        <v>65.199570157943924</v>
      </c>
      <c r="G48" s="52"/>
    </row>
    <row r="49" spans="1:7">
      <c r="A49" s="202"/>
      <c r="B49" s="139" t="s">
        <v>8</v>
      </c>
      <c r="C49" s="91">
        <v>56.228624021355138</v>
      </c>
      <c r="D49" s="1">
        <v>64.647861560192254</v>
      </c>
      <c r="G49" s="52"/>
    </row>
    <row r="50" spans="1:7">
      <c r="A50" s="202"/>
      <c r="B50" s="139" t="s">
        <v>9</v>
      </c>
      <c r="C50" s="91">
        <v>56.342075237988169</v>
      </c>
      <c r="D50" s="1">
        <v>64.168156426563286</v>
      </c>
      <c r="G50" s="52"/>
    </row>
    <row r="51" spans="1:7">
      <c r="A51" s="203"/>
      <c r="B51" s="139" t="s">
        <v>10</v>
      </c>
      <c r="C51" s="91">
        <v>55.666118225618582</v>
      </c>
      <c r="D51" s="1">
        <v>62.85790538699051</v>
      </c>
      <c r="G51" s="52"/>
    </row>
    <row r="52" spans="1:7">
      <c r="A52" s="201">
        <v>2014</v>
      </c>
      <c r="B52" s="186" t="s">
        <v>37</v>
      </c>
      <c r="C52" s="91">
        <v>58.791388540834646</v>
      </c>
      <c r="D52" s="1">
        <v>62.31</v>
      </c>
      <c r="G52" s="52"/>
    </row>
    <row r="53" spans="1:7">
      <c r="A53" s="202"/>
      <c r="B53" s="139" t="s">
        <v>0</v>
      </c>
      <c r="C53" s="91">
        <v>57.706876836773944</v>
      </c>
      <c r="D53" s="91">
        <v>61.09</v>
      </c>
      <c r="G53" s="52"/>
    </row>
    <row r="54" spans="1:7">
      <c r="A54" s="202"/>
      <c r="B54" s="139" t="s">
        <v>1</v>
      </c>
      <c r="C54" s="91">
        <v>57.837535585645199</v>
      </c>
      <c r="D54" s="91">
        <v>60.86</v>
      </c>
      <c r="G54" s="52"/>
    </row>
    <row r="55" spans="1:7">
      <c r="A55" s="202"/>
      <c r="B55" s="139" t="s">
        <v>2</v>
      </c>
      <c r="C55" s="91">
        <v>58.726051377481667</v>
      </c>
      <c r="D55" s="91">
        <v>61.87</v>
      </c>
      <c r="G55" s="52"/>
    </row>
    <row r="56" spans="1:7">
      <c r="A56" s="202"/>
      <c r="B56" s="139" t="s">
        <v>3</v>
      </c>
      <c r="C56" s="91">
        <v>58.595354403876684</v>
      </c>
      <c r="D56" s="91">
        <v>61.25</v>
      </c>
      <c r="G56" s="52"/>
    </row>
    <row r="57" spans="1:7">
      <c r="A57" s="202"/>
      <c r="B57" s="139" t="s">
        <v>4</v>
      </c>
      <c r="C57" s="91">
        <v>59.194824480976784</v>
      </c>
      <c r="D57" s="91">
        <v>61.59</v>
      </c>
      <c r="G57" s="52"/>
    </row>
    <row r="58" spans="1:7">
      <c r="A58" s="202"/>
      <c r="B58" s="139" t="s">
        <v>5</v>
      </c>
      <c r="C58" s="91">
        <v>58.412167253191683</v>
      </c>
      <c r="D58" s="91">
        <v>61.15</v>
      </c>
      <c r="G58" s="52"/>
    </row>
    <row r="59" spans="1:7">
      <c r="A59" s="202"/>
      <c r="B59" s="139" t="s">
        <v>6</v>
      </c>
      <c r="C59" s="91">
        <v>57.073870625552793</v>
      </c>
      <c r="D59" s="91">
        <v>59.81</v>
      </c>
      <c r="G59" s="52"/>
    </row>
    <row r="60" spans="1:7">
      <c r="A60" s="202"/>
      <c r="B60" s="139" t="s">
        <v>7</v>
      </c>
      <c r="C60" s="91">
        <v>58.128836434177266</v>
      </c>
      <c r="D60" s="91">
        <v>60.34</v>
      </c>
      <c r="E60" s="53"/>
      <c r="G60" s="52"/>
    </row>
    <row r="61" spans="1:7">
      <c r="A61" s="202"/>
      <c r="B61" s="139" t="s">
        <v>8</v>
      </c>
      <c r="C61" s="91">
        <v>57.055414124186008</v>
      </c>
      <c r="D61" s="91">
        <v>59.5</v>
      </c>
      <c r="G61" s="52"/>
    </row>
    <row r="62" spans="1:7">
      <c r="A62" s="202"/>
      <c r="B62" s="139" t="s">
        <v>9</v>
      </c>
      <c r="C62" s="91">
        <v>57.32421253709434</v>
      </c>
      <c r="D62" s="1">
        <v>60.067934506232632</v>
      </c>
      <c r="G62" s="52"/>
    </row>
    <row r="63" spans="1:7">
      <c r="A63" s="203"/>
      <c r="B63" s="139" t="s">
        <v>10</v>
      </c>
      <c r="C63" s="91">
        <v>57.082092465457372</v>
      </c>
      <c r="D63" s="91">
        <v>59.84</v>
      </c>
    </row>
    <row r="64" spans="1:7">
      <c r="A64" s="204">
        <v>2015</v>
      </c>
      <c r="B64" s="143" t="s">
        <v>37</v>
      </c>
      <c r="C64" s="91">
        <v>60.875156559278302</v>
      </c>
      <c r="D64" s="91">
        <v>60.807309492625272</v>
      </c>
    </row>
    <row r="65" spans="1:4">
      <c r="A65" s="205"/>
      <c r="B65" s="143" t="s">
        <v>0</v>
      </c>
      <c r="C65" s="91">
        <v>61.586519775648519</v>
      </c>
      <c r="D65" s="91">
        <v>62.903663959552034</v>
      </c>
    </row>
    <row r="66" spans="1:4">
      <c r="A66" s="205"/>
      <c r="B66" s="143" t="s">
        <v>1</v>
      </c>
      <c r="C66" s="91">
        <v>62.770353950580926</v>
      </c>
      <c r="D66" s="91">
        <v>63.712669969027743</v>
      </c>
    </row>
    <row r="67" spans="1:4">
      <c r="A67" s="205"/>
      <c r="B67" s="143" t="s">
        <v>2</v>
      </c>
      <c r="C67" s="91">
        <v>63.300109673893282</v>
      </c>
      <c r="D67" s="91">
        <v>64.159935747187063</v>
      </c>
    </row>
    <row r="68" spans="1:4">
      <c r="A68" s="205"/>
      <c r="B68" s="143" t="s">
        <v>3</v>
      </c>
      <c r="C68" s="91">
        <v>62.787143208940535</v>
      </c>
      <c r="D68" s="91">
        <v>64.642698274908312</v>
      </c>
    </row>
    <row r="69" spans="1:4">
      <c r="A69" s="205"/>
      <c r="B69" s="143" t="s">
        <v>4</v>
      </c>
      <c r="C69" s="91">
        <v>62.509501114466616</v>
      </c>
      <c r="D69" s="91">
        <v>64.553453723259608</v>
      </c>
    </row>
    <row r="70" spans="1:4">
      <c r="A70" s="205"/>
      <c r="B70" s="143" t="s">
        <v>5</v>
      </c>
      <c r="C70" s="91">
        <v>63.140706880888366</v>
      </c>
      <c r="D70" s="91">
        <v>63.611720744689094</v>
      </c>
    </row>
    <row r="71" spans="1:4">
      <c r="A71" s="205"/>
      <c r="B71" s="143" t="s">
        <v>6</v>
      </c>
      <c r="C71" s="91">
        <v>65.386368548383388</v>
      </c>
      <c r="D71" s="91">
        <v>63.665922963168285</v>
      </c>
    </row>
    <row r="72" spans="1:4">
      <c r="A72" s="205"/>
      <c r="B72" s="143" t="s">
        <v>7</v>
      </c>
      <c r="C72" s="91">
        <v>66.450927825766655</v>
      </c>
      <c r="D72" s="91">
        <v>63.87017626390098</v>
      </c>
    </row>
    <row r="73" spans="1:4">
      <c r="A73" s="205"/>
      <c r="B73" s="139" t="s">
        <v>8</v>
      </c>
      <c r="C73" s="91">
        <v>67.084952986697218</v>
      </c>
      <c r="D73" s="91">
        <v>64.055526442519209</v>
      </c>
    </row>
    <row r="74" spans="1:4">
      <c r="A74" s="205"/>
      <c r="B74" s="139" t="s">
        <v>9</v>
      </c>
      <c r="C74" s="91">
        <v>66.812834709861434</v>
      </c>
      <c r="D74" s="91">
        <v>64.271181560371275</v>
      </c>
    </row>
    <row r="75" spans="1:4">
      <c r="A75" s="206"/>
      <c r="B75" s="139" t="s">
        <v>10</v>
      </c>
      <c r="C75" s="91">
        <v>66.722398196201794</v>
      </c>
      <c r="D75" s="91">
        <v>64.764457687294978</v>
      </c>
    </row>
    <row r="76" spans="1:4">
      <c r="A76" s="204">
        <v>2016</v>
      </c>
      <c r="B76" s="143" t="s">
        <v>37</v>
      </c>
      <c r="C76" s="91">
        <v>68.465134410394469</v>
      </c>
      <c r="D76" s="91">
        <v>64.51963104602487</v>
      </c>
    </row>
    <row r="77" spans="1:4">
      <c r="A77" s="205"/>
      <c r="B77" s="143" t="s">
        <v>0</v>
      </c>
      <c r="C77" s="91">
        <v>68.311049150669845</v>
      </c>
      <c r="D77" s="91">
        <v>65.806032183888874</v>
      </c>
    </row>
    <row r="78" spans="1:4">
      <c r="A78" s="205"/>
      <c r="B78" s="143" t="s">
        <v>1</v>
      </c>
      <c r="C78" s="91">
        <v>67.097171635713977</v>
      </c>
      <c r="D78" s="91">
        <v>66.001562193960055</v>
      </c>
    </row>
    <row r="79" spans="1:4">
      <c r="A79" s="205"/>
      <c r="B79" s="143" t="s">
        <v>2</v>
      </c>
      <c r="C79" s="91">
        <v>66.068700978957622</v>
      </c>
      <c r="D79" s="91">
        <v>64.96966381270343</v>
      </c>
    </row>
    <row r="80" spans="1:4">
      <c r="A80" s="205"/>
      <c r="B80" s="143" t="s">
        <v>3</v>
      </c>
      <c r="C80" s="91">
        <v>63.22966644986041</v>
      </c>
      <c r="D80" s="91">
        <v>63.880499986666237</v>
      </c>
    </row>
    <row r="81" spans="1:4">
      <c r="A81" s="205"/>
      <c r="B81" s="143" t="s">
        <v>4</v>
      </c>
      <c r="C81" s="91">
        <v>64.156645987767135</v>
      </c>
      <c r="D81" s="91">
        <v>63.144677307998052</v>
      </c>
    </row>
    <row r="82" spans="1:4">
      <c r="A82" s="205"/>
      <c r="B82" s="182" t="s">
        <v>5</v>
      </c>
      <c r="C82" s="91">
        <v>66.316790950729171</v>
      </c>
      <c r="D82" s="91">
        <v>65.387292113352828</v>
      </c>
    </row>
    <row r="83" spans="1:4">
      <c r="A83" s="205"/>
      <c r="B83" s="143" t="s">
        <v>6</v>
      </c>
      <c r="C83" s="91">
        <v>66.586245026271854</v>
      </c>
      <c r="D83" s="91">
        <v>64.912421580229875</v>
      </c>
    </row>
    <row r="84" spans="1:4">
      <c r="A84" s="205"/>
      <c r="B84" s="143" t="s">
        <v>7</v>
      </c>
      <c r="C84" s="91">
        <v>66.695232549657959</v>
      </c>
      <c r="D84" s="91">
        <v>64.110249793945059</v>
      </c>
    </row>
    <row r="85" spans="1:4">
      <c r="A85" s="205"/>
      <c r="B85" s="143" t="s">
        <v>8</v>
      </c>
      <c r="C85" s="91">
        <v>67.648104487591866</v>
      </c>
      <c r="D85" s="91">
        <v>63.379344468701618</v>
      </c>
    </row>
    <row r="86" spans="1:4">
      <c r="A86" s="205"/>
      <c r="B86" s="143" t="s">
        <v>9</v>
      </c>
      <c r="C86" s="91">
        <v>68.966978558158175</v>
      </c>
      <c r="D86" s="91">
        <v>63.728061577691896</v>
      </c>
    </row>
    <row r="87" spans="1:4">
      <c r="A87" s="206"/>
      <c r="B87" s="143" t="s">
        <v>10</v>
      </c>
      <c r="C87" s="91">
        <v>69.82681620567854</v>
      </c>
      <c r="D87" s="91">
        <v>64.618702130579251</v>
      </c>
    </row>
    <row r="88" spans="1:4">
      <c r="A88" s="204">
        <v>2017</v>
      </c>
      <c r="B88" s="139" t="s">
        <v>37</v>
      </c>
      <c r="C88" s="91">
        <v>70.524385779968583</v>
      </c>
      <c r="D88" s="91">
        <v>65.366380830848726</v>
      </c>
    </row>
    <row r="89" spans="1:4">
      <c r="A89" s="205"/>
      <c r="B89" s="139" t="s">
        <v>0</v>
      </c>
      <c r="C89" s="91">
        <v>68.880285236062818</v>
      </c>
      <c r="D89" s="91">
        <v>65.267910122072735</v>
      </c>
    </row>
    <row r="90" spans="1:4">
      <c r="A90" s="205"/>
      <c r="B90" s="139" t="s">
        <v>1</v>
      </c>
      <c r="C90" s="91">
        <v>67.68229566185866</v>
      </c>
      <c r="D90" s="91">
        <v>63.598747047965567</v>
      </c>
    </row>
    <row r="91" spans="1:4">
      <c r="A91" s="205"/>
      <c r="B91" s="139" t="s">
        <v>2</v>
      </c>
      <c r="C91" s="91">
        <v>67.059583256659565</v>
      </c>
      <c r="D91" s="91">
        <v>60.834185514475969</v>
      </c>
    </row>
    <row r="92" spans="1:4">
      <c r="A92" s="205"/>
      <c r="B92" s="139" t="s">
        <v>3</v>
      </c>
      <c r="C92" s="91">
        <v>67.034379560099097</v>
      </c>
      <c r="D92" s="91">
        <v>60.267885661008606</v>
      </c>
    </row>
    <row r="93" spans="1:4">
      <c r="A93" s="205"/>
      <c r="B93" s="139" t="s">
        <v>4</v>
      </c>
      <c r="C93" s="91">
        <v>65.3222497834428</v>
      </c>
      <c r="D93" s="91">
        <v>59.78345662969047</v>
      </c>
    </row>
    <row r="94" spans="1:4">
      <c r="A94" s="205"/>
      <c r="B94" s="192" t="s">
        <v>5</v>
      </c>
      <c r="C94" s="91">
        <v>64.036387733285693</v>
      </c>
      <c r="D94" s="91">
        <v>58.881689519476843</v>
      </c>
    </row>
    <row r="95" spans="1:4">
      <c r="A95" s="205"/>
      <c r="B95" s="192" t="s">
        <v>6</v>
      </c>
      <c r="C95" s="91">
        <v>64.986285260709607</v>
      </c>
      <c r="D95" s="91">
        <v>58.130125266357716</v>
      </c>
    </row>
    <row r="96" spans="1:4">
      <c r="A96" s="205"/>
      <c r="B96" s="192" t="s">
        <v>7</v>
      </c>
      <c r="C96" s="91">
        <v>64.783729468406932</v>
      </c>
      <c r="D96" s="91">
        <v>58.082949775275395</v>
      </c>
    </row>
    <row r="97" spans="1:4">
      <c r="A97" s="205"/>
      <c r="B97" s="192" t="s">
        <v>8</v>
      </c>
      <c r="C97" s="91">
        <v>65.654101281510918</v>
      </c>
      <c r="D97" s="91">
        <v>57.440796817341742</v>
      </c>
    </row>
    <row r="98" spans="1:4">
      <c r="A98" s="205"/>
      <c r="B98" s="192" t="s">
        <v>9</v>
      </c>
      <c r="C98" s="91">
        <v>66.716480993957475</v>
      </c>
      <c r="D98" s="91">
        <v>58.284975515630364</v>
      </c>
    </row>
    <row r="99" spans="1:4">
      <c r="A99" s="206"/>
      <c r="B99" s="192" t="s">
        <v>10</v>
      </c>
      <c r="C99" s="91">
        <v>63.611274652138924</v>
      </c>
      <c r="D99" s="91">
        <v>59.198913488076791</v>
      </c>
    </row>
    <row r="100" spans="1:4">
      <c r="A100" s="261">
        <v>2018</v>
      </c>
      <c r="B100" s="192" t="s">
        <v>140</v>
      </c>
      <c r="C100" s="91">
        <v>62.983358219455482</v>
      </c>
      <c r="D100" s="91">
        <v>56.982123880470049</v>
      </c>
    </row>
    <row r="101" spans="1:4">
      <c r="A101" s="262"/>
      <c r="B101" s="192" t="s">
        <v>0</v>
      </c>
      <c r="C101" s="91">
        <v>62.229389708863259</v>
      </c>
      <c r="D101" s="91">
        <v>56.213043905786087</v>
      </c>
    </row>
    <row r="102" spans="1:4">
      <c r="A102" s="262"/>
      <c r="B102" s="192" t="s">
        <v>1</v>
      </c>
      <c r="C102" s="91">
        <v>62.11024500234889</v>
      </c>
      <c r="D102" s="91">
        <v>55.660350456875285</v>
      </c>
    </row>
    <row r="103" spans="1:4">
      <c r="B103" s="192" t="s">
        <v>2</v>
      </c>
      <c r="C103" s="91"/>
      <c r="D103" s="91">
        <v>55.10654783304355</v>
      </c>
    </row>
  </sheetData>
  <mergeCells count="10">
    <mergeCell ref="A88:A99"/>
    <mergeCell ref="A52:A63"/>
    <mergeCell ref="A64:A75"/>
    <mergeCell ref="A76:A87"/>
    <mergeCell ref="A100:A102"/>
    <mergeCell ref="B1:D1"/>
    <mergeCell ref="A4:A15"/>
    <mergeCell ref="A16:A27"/>
    <mergeCell ref="A28:A39"/>
    <mergeCell ref="A40:A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ფასების ცვლილება</vt:lpstr>
      <vt:lpstr>ფულის მასა მშპ-სთან</vt:lpstr>
      <vt:lpstr>მონეტარული აგრეგატები</vt:lpstr>
      <vt:lpstr>საბაზრო საპროცენტო განაკვეთი</vt:lpstr>
      <vt:lpstr>გაცვლითი კურსი</vt:lpstr>
      <vt:lpstr>გაცემული სესხები </vt:lpstr>
      <vt:lpstr>კერძო სექტორის დაკრედიტება</vt:lpstr>
      <vt:lpstr>სახაზ. მონეტ სადეპ განაკ</vt:lpstr>
      <vt:lpstr>დოლარიზაცია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2018-05-04T09:18:05Z</dcterms:modified>
</cp:coreProperties>
</file>