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900" windowWidth="14790" windowHeight="10785" tabRatio="346" activeTab="0"/>
  </bookViews>
  <sheets>
    <sheet name="N_F" sheetId="1" r:id="rId1"/>
    <sheet name="Sheet1" sheetId="2" r:id="rId2"/>
  </sheets>
  <definedNames>
    <definedName name="_xlnm.Print_Area" localSheetId="0">'N_F'!$A$1:$O$70</definedName>
    <definedName name="_xlnm.Print_Titles" localSheetId="0">'N_F'!$6:$6</definedName>
  </definedNames>
  <calcPr fullCalcOnLoad="1"/>
</workbook>
</file>

<file path=xl/sharedStrings.xml><?xml version="1.0" encoding="utf-8"?>
<sst xmlns="http://schemas.openxmlformats.org/spreadsheetml/2006/main" count="278" uniqueCount="112">
  <si>
    <t>USD</t>
  </si>
  <si>
    <t>EUR</t>
  </si>
  <si>
    <t>SDR</t>
  </si>
  <si>
    <t>JPY</t>
  </si>
  <si>
    <t>KWD</t>
  </si>
  <si>
    <t>GEL</t>
  </si>
  <si>
    <t xml:space="preserve">ათვისებული თანხა </t>
  </si>
  <si>
    <t xml:space="preserve">ძირითადი ვალის გადახდილი ნაწილი </t>
  </si>
  <si>
    <t xml:space="preserve">დარიცხული პროცენტის გადახდილი ნაწილი </t>
  </si>
  <si>
    <t xml:space="preserve">ძირითადი ვალის გადაუხდელობით წარმოქმნილი დავალიანება </t>
  </si>
  <si>
    <t xml:space="preserve">დარიცხული პროცენტის გადაუხდელობით წარმოქმნილი დავალიანება </t>
  </si>
  <si>
    <t xml:space="preserve">ვალის ნაშთი ლარში </t>
  </si>
  <si>
    <t>ურბანული მომსახურების გაუმჯობესების პროგრამა II</t>
  </si>
  <si>
    <t>აჭარის მყარი ნარჩენების პროექტი</t>
  </si>
  <si>
    <t>ენგურის ჰიდროელექტროსადგურის რეაბილიტაცია III</t>
  </si>
  <si>
    <t xml:space="preserve">რუსთავის მყარი ნარჩენების პროექტი
</t>
  </si>
  <si>
    <t>მიკროსაფინანსო ბანკის კრედიტი</t>
  </si>
  <si>
    <t>ბათუმის მერია</t>
  </si>
  <si>
    <t>თბილისის მერია</t>
  </si>
  <si>
    <t>IDA</t>
  </si>
  <si>
    <t>KfW</t>
  </si>
  <si>
    <t>ADB</t>
  </si>
  <si>
    <t>EBRD</t>
  </si>
  <si>
    <t>EIB</t>
  </si>
  <si>
    <t>KFW</t>
  </si>
  <si>
    <t>NATIXI</t>
  </si>
  <si>
    <t>JICA</t>
  </si>
  <si>
    <t>დონორი</t>
  </si>
  <si>
    <t>ბათუმში კომუნალური ინფრასტრუქტურის რეაბილიტაცია, III ფაზა - სანიაღვრე სისტემა</t>
  </si>
  <si>
    <t>ვარდნილის და ენგურის ჰიდროელექტროსადგურის რეაბილიტაცია</t>
  </si>
  <si>
    <t>ენგურის ჰიდროელექტროსადგურის რეაბილიტაციის პროექტთან დაკავშირებით წარმოქმნილი დავალიანების მოსახურების შესახებ</t>
  </si>
  <si>
    <t>ენერგეტიკის რეაბილიტაციის პროექტი (KHRAMI)</t>
  </si>
  <si>
    <t>წყლის ინფრასტრუქტურის განახლების პროექტი</t>
  </si>
  <si>
    <t>ურბანული მომსახურების გაუმჯობესების პროგრამა III</t>
  </si>
  <si>
    <t>ჯვარი-ხორგა ელექტროგადამცემი ხაზის პროექტი</t>
  </si>
  <si>
    <t>ქუთაისის მყარი ნარჩენების ინტეგრირებული მართვა</t>
  </si>
  <si>
    <t>ელექტროგადამცემი ქსელის გაძლიერების პროექტი</t>
  </si>
  <si>
    <t>IBRD</t>
  </si>
  <si>
    <t>ბათუმში კომუნალური ინფრასტრუქტურის რეაბილიტაცია - ფაზა III (წყალი)</t>
  </si>
  <si>
    <t xml:space="preserve">სესხის ძირითადი თანხის რესტრუქტურირებული ნაწილი </t>
  </si>
  <si>
    <t>ურბანული მომსახურების გაუმჯობესების პროგრამა IV</t>
  </si>
  <si>
    <t>ურბანული მომსახურების გაუმჯობესების  პროგრამა V</t>
  </si>
  <si>
    <t>ურბანული მომსახურების გაუმჯობესების პროგრამა V</t>
  </si>
  <si>
    <t xml:space="preserve">ბათუმში კომუნალური ინფრასტრუქტურის რეაბილიტაცია, IV ფაზა </t>
  </si>
  <si>
    <t xml:space="preserve"> ბათუმში კომუნალური ინფრასტრუქტურის რეაბილიტაცია  I ფაზა</t>
  </si>
  <si>
    <t xml:space="preserve">პროექტის დასახელება  </t>
  </si>
  <si>
    <t>თბილისის ავტობუსების პროექტი</t>
  </si>
  <si>
    <t xml:space="preserve">სულ </t>
  </si>
  <si>
    <t>სულ</t>
  </si>
  <si>
    <t>შეთანხმებული თანხა</t>
  </si>
  <si>
    <t>საქართველოს ენერგოსექტორის რეაბილიტაციის ხელშეწყობა</t>
  </si>
  <si>
    <t>წყლის ინფრასტრუქტურის განახლების II პროექტი</t>
  </si>
  <si>
    <t>ქვემო ქართლის მყარი ნარჩენების პროექტი</t>
  </si>
  <si>
    <t>ქუთაისის წყალინარების პროექტი</t>
  </si>
  <si>
    <t>საქართველოში მყარი ნარჩენების მართვის პროექტი</t>
  </si>
  <si>
    <t xml:space="preserve"> ქობულეთის წყალარინების პროექტი </t>
  </si>
  <si>
    <t xml:space="preserve">საქართველოს ელექტროგადამცემი ქსელის გაფართოების ღია პროგრამა </t>
  </si>
  <si>
    <t xml:space="preserve">ფოთის მუნიციპალური წყალის პროექტი 
</t>
  </si>
  <si>
    <t xml:space="preserve">ბორჯომის წყალის პროექტი </t>
  </si>
  <si>
    <t xml:space="preserve">შავი ზღვის ელექტროგადამცემი ხაზის პროექტი_ EBRD </t>
  </si>
  <si>
    <t xml:space="preserve">მაღალი ძაბვის ელექტროგადამცემი ხაზების პროექტი_ EIB </t>
  </si>
  <si>
    <t xml:space="preserve">ბათუმში კომუნალური ინფრასტრუქტურის რეაბილიტაცია   II ფაზა </t>
  </si>
  <si>
    <t xml:space="preserve">ბათუმში კომუნალური ინფრასტრუქტურის რეაბილიტაცია (2 ფაზა) - ხელვაჩაური </t>
  </si>
  <si>
    <t>შენიშვნა: ცხრილში გამოყენებულია სავალუტო კურსები მოცემული თარიღისათვის</t>
  </si>
  <si>
    <t>რეგიონალური ელექტროგადაცემის გაუმჯობესების პროექტი</t>
  </si>
  <si>
    <t xml:space="preserve">კომპანია/ ორგანიზაცია  </t>
  </si>
  <si>
    <t xml:space="preserve">       ხელმოწერის თარიღი</t>
  </si>
  <si>
    <t>სს სახელმწიფო ელექტროსისტემა</t>
  </si>
  <si>
    <t>სს პროკრედიტბანკი</t>
  </si>
  <si>
    <t xml:space="preserve">შპს ჯორჯიან უოთერ ენდ ფაუერი </t>
  </si>
  <si>
    <t>შპს ენგურჰესი</t>
  </si>
  <si>
    <t>შპს ხრამჰესი-2</t>
  </si>
  <si>
    <t>შპს საქაერონავიგაცია</t>
  </si>
  <si>
    <t>თბილისის აეროპორტის რადარით აღჭურვის პროექტი</t>
  </si>
  <si>
    <t>აჭარის ფინანსთა და ეკონომიკის სამინისტრო</t>
  </si>
  <si>
    <t>შპს ენერგოტრანსი</t>
  </si>
  <si>
    <t>შპს საქართველოს გაერთიანებული წყალმომარაგების კომპანია</t>
  </si>
  <si>
    <t>შპს საქართველოს მყარი ნარჩენების მართვის კომპანია</t>
  </si>
  <si>
    <t>შპს ქობულეთის წყალი</t>
  </si>
  <si>
    <t>სსიპ მუნიციპალური განვითარების ფონდი</t>
  </si>
  <si>
    <t>შავი ზღვის ელექტროგადამცემი ხაზის პროექტი_ KFW (რესტრუქტურირებული)</t>
  </si>
  <si>
    <t>ურბანული მომსახურების გაუმჯობესების პროგრამა VI</t>
  </si>
  <si>
    <t>ვალის ნაშთი</t>
  </si>
  <si>
    <t>ვალუტა</t>
  </si>
  <si>
    <t>საქართველოს ელექტროგადამცემი ქსელის გაფართოების ღია პროგრამა   II  პროექტთან დაკავშირებით</t>
  </si>
  <si>
    <t>საქართველოს ენერგეტიკისა და ჰიდროტექნიკის სამეცნიერო კვლევითი ინსტიტუტის პროექტი</t>
  </si>
  <si>
    <t xml:space="preserve">UniCredit Bank Austria </t>
  </si>
  <si>
    <t>სსიპ „საქართველოს ტექნიკური უნივერსიტეტი"</t>
  </si>
  <si>
    <t xml:space="preserve">ბათუმის ავტობუსების პროექტი
</t>
  </si>
  <si>
    <t>მყარი ნარჩენების ინტეგრირებული მართვის პროგრამა   II-თან დაკავშირებით</t>
  </si>
  <si>
    <t>„ენგურის ჰიდროელექტროსადგურის რეაბილიტაციის პროექტი - კლიმატური პირობებისადმი მდგრადობის გაუმჯობესება“</t>
  </si>
  <si>
    <t>თბილისის მყარი ნარჩენების პროექთან დაკავშირებით</t>
  </si>
  <si>
    <t>აჭარის სოფლების წყალმ. და წყალინარ.პროგრამა საქართველო</t>
  </si>
  <si>
    <t>ენერგომომარაგების საიმედოობისა და ფინანსური გაჯანსაღების პროექტი</t>
  </si>
  <si>
    <t xml:space="preserve">თბილისის ავტობუსების II პროექტი </t>
  </si>
  <si>
    <t>საქართველოში ურბანული ტრანსპორტის გაუმჯობესების პროგრამა</t>
  </si>
  <si>
    <t>ენერგეტიკის სექტორის ღია პროგრამა</t>
  </si>
  <si>
    <t>თბილისის მეტროს  პროექტი</t>
  </si>
  <si>
    <t>საგარეო საკრედიტო რესურსებიდან გაცემული სესხების მდგომარეობა  სესხის ვალუტაში (2020  წლის 31 დეკემბრის მდგომარეობით)</t>
  </si>
  <si>
    <t>**განხორციელდა რეაბილიტირებული თანხების გადათვლა ლარში 2008 წლის 20 აგვისტოს შესაბამისი გაცვლითი კურსით, პროცენტის დარიცხვის გარეშე 2008 წლის 20 ნოემბრის რეაბილიტაციის გეგმის შესაბამისად.  (2020 წლის 21 სექტემბრის ურთიერთშეთანხმებს აქტი რეაბილიტირებული ვალდებულებების დაფარვის შესახებ, თბილისის საქალაქო სასამართლოს სამოქალაქო საქმეთა კოლეგიის 2020 წლის 24 ივნისის განჩინება, 2019 წლის 19 მარტის კრედიტორთა მოთხოვნის რეესტრი,  ფინანსთა მინისტრის 2008 წლის 20 აგვისტოს N08-01/7857 წერილი)</t>
  </si>
  <si>
    <t>*</t>
  </si>
  <si>
    <t>ელ.გადამცემი ხაზების კრედიტი**</t>
  </si>
  <si>
    <t>ელექტროენერგიის ბაზრის ** მხარდამჭერი პროექტი</t>
  </si>
  <si>
    <t>ელექტროგადამცემი ქსელების** რეაბილიტაციის II პროექტი *</t>
  </si>
  <si>
    <t>ელექტროენერგიის ბაზრის მხარდამჭერი პროექტი (დამატებითი)**</t>
  </si>
  <si>
    <t>ელ.გადამცემი ხაზების კრედიტის რესტრუქტურირებული კრედიტი**</t>
  </si>
  <si>
    <t>ელექტროგადამცემი ქსელების რეაბილიტაციის II პროექტის რესტრუქტურირებული კრედიტი**</t>
  </si>
  <si>
    <t>ენერგომომარაგების სექტორული პროგრამა**</t>
  </si>
  <si>
    <t>რეგიონალური ელექტროქსელების რეაბილიტაციის პროექტი (ალავერდი)**</t>
  </si>
  <si>
    <t xml:space="preserve">ქუთაისის მუნიციპალური წყალის პროექტი </t>
  </si>
  <si>
    <t xml:space="preserve"> * პროექტის ფარგლებში რეაბილიტაციის გეგმის მიხედვით გადავადებულია ძირითადი თანხა 751,941.18 ევროს ოდენობით</t>
  </si>
  <si>
    <r>
      <t>ურბანული მომსახურების გაუმჯობესების პროგრამა I</t>
    </r>
    <r>
      <rPr>
        <b/>
        <sz val="10"/>
        <color indexed="8"/>
        <rFont val="Calibri"/>
        <family val="2"/>
      </rPr>
      <t xml:space="preserve"> </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</si>
</sst>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_);_(* \(#,##0\);_(* &quot;-&quot;??_);_(@_)"/>
    <numFmt numFmtId="174" formatCode="#,##0.000"/>
    <numFmt numFmtId="175" formatCode="#,##0.0000"/>
    <numFmt numFmtId="176" formatCode="#,##0.00000"/>
    <numFmt numFmtId="177" formatCode="#,##0.000000"/>
    <numFmt numFmtId="178" formatCode="#,##0.0"/>
    <numFmt numFmtId="179" formatCode="_(* #,##0.0_);_(* \(#,##0.0\);_(* &quot;-&quot;??_);_(@_)"/>
    <numFmt numFmtId="180" formatCode="#,##0.0000000"/>
    <numFmt numFmtId="181" formatCode="#,##0.00000000"/>
    <numFmt numFmtId="182" formatCode="#,##0.00000000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dd/mm/yyyy"/>
    <numFmt numFmtId="189" formatCode="[$-409]dddd\,\ mmmm\ dd\,\ yyyy"/>
    <numFmt numFmtId="190" formatCode="[$-409]d\-mmm\-yy;@"/>
    <numFmt numFmtId="191" formatCode="0.000000"/>
    <numFmt numFmtId="192" formatCode="0.0000000"/>
    <numFmt numFmtId="193" formatCode="_(* #,##0.0000_);_(* \(#,##0.0000\);_(* &quot;-&quot;??_);_(@_)"/>
    <numFmt numFmtId="194" formatCode="_(* #,##0.000000_);_(* \(#,##0.000000\);_(* &quot;-&quot;??_);_(@_)"/>
    <numFmt numFmtId="195" formatCode="_(* #,##0.0000_);_(* \(#,##0.0000\);_(* &quot;-&quot;????_);_(@_)"/>
    <numFmt numFmtId="196" formatCode="_(* #,##0.000_);_(* \(#,##0.000\);_(* &quot;-&quot;??_);_(@_)"/>
    <numFmt numFmtId="197" formatCode="_(* #,##0.00000_);_(* \(#,##0.00000\);_(* &quot;-&quot;??_);_(@_)"/>
    <numFmt numFmtId="198" formatCode="_(* #,##0.0000000_);_(* \(#,##0.0000000\);_(* &quot;-&quot;??_);_(@_)"/>
    <numFmt numFmtId="199" formatCode="m/d/yy;@"/>
    <numFmt numFmtId="200" formatCode="[$-409]d\-mmm\-yyyy;@"/>
    <numFmt numFmtId="201" formatCode="m/d/yyyy;@"/>
    <numFmt numFmtId="202" formatCode="m/d/yy\ h:mm;@"/>
    <numFmt numFmtId="203" formatCode="[$-409]mmmm\ d\,\ yyyy;@"/>
    <numFmt numFmtId="204" formatCode="d/m/yyyy;@"/>
    <numFmt numFmtId="205" formatCode="dd/mm/yyyy;@"/>
    <numFmt numFmtId="206" formatCode="[$-809]dd\ mmmm\ yyyy;@"/>
    <numFmt numFmtId="207" formatCode="[$-809]d\ mmmm\ yyyy;@"/>
    <numFmt numFmtId="208" formatCode="yyyy\-mm\-dd;@"/>
    <numFmt numFmtId="209" formatCode="[$-437]yyyy\ &quot;წ.&quot;\ dd\ mmm;@"/>
    <numFmt numFmtId="210" formatCode="mmm\-yyyy"/>
    <numFmt numFmtId="211" formatCode="mmm/yyyy"/>
    <numFmt numFmtId="212" formatCode="0\ [$-100000]\ &quot;€&quot;\ \ე\ქ\ვ.\ \₾"/>
    <numFmt numFmtId="213" formatCode="[$-409]d/mmm/yy;@"/>
  </numFmts>
  <fonts count="92">
    <font>
      <sz val="11"/>
      <name val="SPLiteraturuly"/>
      <family val="0"/>
    </font>
    <font>
      <b/>
      <sz val="10"/>
      <color indexed="12"/>
      <name val="Arial"/>
      <family val="2"/>
    </font>
    <font>
      <b/>
      <sz val="10"/>
      <color indexed="32"/>
      <name val="Arial"/>
      <family val="2"/>
    </font>
    <font>
      <b/>
      <sz val="9"/>
      <color indexed="8"/>
      <name val="Courier New"/>
      <family val="3"/>
    </font>
    <font>
      <b/>
      <sz val="8"/>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sz val="8"/>
      <color indexed="8"/>
      <name val="Arial"/>
      <family val="2"/>
    </font>
    <font>
      <b/>
      <sz val="9"/>
      <color indexed="8"/>
      <name val="Arial"/>
      <family val="2"/>
    </font>
    <font>
      <b/>
      <sz val="10"/>
      <color indexed="8"/>
      <name val="Arial"/>
      <family val="2"/>
    </font>
    <font>
      <b/>
      <sz val="11"/>
      <name val="SPLiteraturuly"/>
      <family val="0"/>
    </font>
    <font>
      <sz val="11"/>
      <name val="Arial"/>
      <family val="2"/>
    </font>
    <font>
      <sz val="8"/>
      <name val="Courier New"/>
      <family val="3"/>
    </font>
    <font>
      <sz val="8"/>
      <name val="Sylfaen"/>
      <family val="1"/>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Courier New"/>
      <family val="3"/>
    </font>
    <font>
      <b/>
      <sz val="10"/>
      <color indexed="10"/>
      <name val="SPLiteraturuly"/>
      <family val="0"/>
    </font>
    <font>
      <b/>
      <sz val="8"/>
      <color indexed="23"/>
      <name val="Verdana"/>
      <family val="2"/>
    </font>
    <font>
      <b/>
      <sz val="10"/>
      <color indexed="62"/>
      <name val="Arial"/>
      <family val="2"/>
    </font>
    <font>
      <b/>
      <sz val="8"/>
      <color indexed="62"/>
      <name val="Arial"/>
      <family val="2"/>
    </font>
    <font>
      <b/>
      <sz val="9"/>
      <color indexed="62"/>
      <name val="Arial"/>
      <family val="2"/>
    </font>
    <font>
      <b/>
      <sz val="8"/>
      <color indexed="62"/>
      <name val="SPLiteraturuly"/>
      <family val="0"/>
    </font>
    <font>
      <sz val="8"/>
      <color indexed="9"/>
      <name val="SPLiteraturuly"/>
      <family val="0"/>
    </font>
    <font>
      <b/>
      <sz val="9"/>
      <color indexed="9"/>
      <name val="Arial"/>
      <family val="2"/>
    </font>
    <font>
      <sz val="11"/>
      <color indexed="9"/>
      <name val="SPLiteraturuly"/>
      <family val="0"/>
    </font>
    <font>
      <b/>
      <sz val="9"/>
      <color indexed="10"/>
      <name val="Arial"/>
      <family val="2"/>
    </font>
    <font>
      <b/>
      <sz val="8"/>
      <color indexed="10"/>
      <name val="Arial"/>
      <family val="2"/>
    </font>
    <font>
      <b/>
      <sz val="9"/>
      <color indexed="10"/>
      <name val="SPLiteraturuly"/>
      <family val="0"/>
    </font>
    <font>
      <b/>
      <sz val="10"/>
      <color indexed="10"/>
      <name val="Courier New"/>
      <family val="3"/>
    </font>
    <font>
      <b/>
      <sz val="10"/>
      <color indexed="23"/>
      <name val="Sylfaen"/>
      <family val="1"/>
    </font>
    <font>
      <sz val="9"/>
      <name val="Calibri"/>
      <family val="2"/>
    </font>
    <font>
      <sz val="9"/>
      <color indexed="8"/>
      <name val="Calibri"/>
      <family val="2"/>
    </font>
    <font>
      <sz val="11"/>
      <name val="Calibri"/>
      <family val="2"/>
    </font>
    <font>
      <sz val="10"/>
      <color indexed="8"/>
      <name val="Calibri"/>
      <family val="2"/>
    </font>
    <font>
      <b/>
      <sz val="9"/>
      <name val="Calibri"/>
      <family val="2"/>
    </font>
    <font>
      <sz val="8"/>
      <color indexed="8"/>
      <name val="Calibri"/>
      <family val="2"/>
    </font>
    <font>
      <b/>
      <sz val="9"/>
      <color indexed="8"/>
      <name val="Calibri"/>
      <family val="2"/>
    </font>
    <font>
      <b/>
      <sz val="8"/>
      <color indexed="8"/>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Courier New"/>
      <family val="3"/>
    </font>
    <font>
      <b/>
      <sz val="10"/>
      <color rgb="FFFF0000"/>
      <name val="SPLiteraturuly"/>
      <family val="0"/>
    </font>
    <font>
      <b/>
      <sz val="8"/>
      <color rgb="FF66727B"/>
      <name val="Verdana"/>
      <family val="2"/>
    </font>
    <font>
      <b/>
      <sz val="10"/>
      <color theme="4" tint="-0.24997000396251678"/>
      <name val="Arial"/>
      <family val="2"/>
    </font>
    <font>
      <b/>
      <sz val="8"/>
      <color theme="4" tint="-0.24997000396251678"/>
      <name val="Arial"/>
      <family val="2"/>
    </font>
    <font>
      <b/>
      <sz val="9"/>
      <color theme="4" tint="-0.24997000396251678"/>
      <name val="Arial"/>
      <family val="2"/>
    </font>
    <font>
      <b/>
      <sz val="8"/>
      <color theme="4" tint="-0.24997000396251678"/>
      <name val="SPLiteraturuly"/>
      <family val="0"/>
    </font>
    <font>
      <sz val="8"/>
      <color theme="0"/>
      <name val="SPLiteraturuly"/>
      <family val="0"/>
    </font>
    <font>
      <b/>
      <sz val="9"/>
      <color theme="0"/>
      <name val="Arial"/>
      <family val="2"/>
    </font>
    <font>
      <sz val="11"/>
      <color theme="0"/>
      <name val="SPLiteraturuly"/>
      <family val="0"/>
    </font>
    <font>
      <b/>
      <sz val="9"/>
      <color rgb="FFFF0000"/>
      <name val="Arial"/>
      <family val="2"/>
    </font>
    <font>
      <b/>
      <sz val="8"/>
      <color rgb="FFFF0000"/>
      <name val="Arial"/>
      <family val="2"/>
    </font>
    <font>
      <b/>
      <sz val="9"/>
      <color rgb="FFFF0000"/>
      <name val="SPLiteraturuly"/>
      <family val="0"/>
    </font>
    <font>
      <b/>
      <sz val="10"/>
      <color rgb="FFFF0000"/>
      <name val="Courier New"/>
      <family val="3"/>
    </font>
    <font>
      <b/>
      <sz val="10"/>
      <color rgb="FF66727B"/>
      <name val="Sylfae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500036239624"/>
      </left>
      <right style="thin">
        <color theme="3" tint="0.7999500036239624"/>
      </right>
      <top style="thin">
        <color theme="3" tint="0.7999500036239624"/>
      </top>
      <bottom style="thin">
        <color theme="3" tint="0.7999500036239624"/>
      </bottom>
    </border>
    <border>
      <left style="thin">
        <color theme="3" tint="0.7999799847602844"/>
      </left>
      <right style="thin">
        <color theme="3" tint="0.7999500036239624"/>
      </right>
      <top style="thin">
        <color theme="3" tint="0.7999500036239624"/>
      </top>
      <bottom style="thin">
        <color theme="3" tint="0.79995000362396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14">
    <xf numFmtId="0" fontId="0" fillId="0" borderId="0" xfId="0" applyAlignment="1">
      <alignment/>
    </xf>
    <xf numFmtId="3" fontId="1" fillId="0" borderId="0" xfId="0" applyNumberFormat="1" applyFont="1" applyAlignment="1">
      <alignment horizontal="right"/>
    </xf>
    <xf numFmtId="3" fontId="2" fillId="0" borderId="0" xfId="0" applyNumberFormat="1" applyFont="1" applyAlignment="1">
      <alignment horizontal="right"/>
    </xf>
    <xf numFmtId="3" fontId="8" fillId="0" borderId="0" xfId="0" applyNumberFormat="1" applyFont="1" applyAlignment="1">
      <alignment horizontal="right"/>
    </xf>
    <xf numFmtId="3" fontId="5" fillId="0" borderId="0" xfId="0" applyNumberFormat="1" applyFont="1" applyAlignment="1">
      <alignment horizontal="right"/>
    </xf>
    <xf numFmtId="3" fontId="0" fillId="0" borderId="0" xfId="0" applyNumberFormat="1" applyAlignment="1">
      <alignment horizontal="right"/>
    </xf>
    <xf numFmtId="49" fontId="6" fillId="0" borderId="0" xfId="0" applyNumberFormat="1" applyFont="1" applyBorder="1" applyAlignment="1">
      <alignment vertical="center" wrapText="1"/>
    </xf>
    <xf numFmtId="4" fontId="1" fillId="0" borderId="0" xfId="0" applyNumberFormat="1" applyFont="1" applyAlignment="1">
      <alignment horizontal="right"/>
    </xf>
    <xf numFmtId="4" fontId="2" fillId="0" borderId="0" xfId="0" applyNumberFormat="1" applyFont="1" applyAlignment="1">
      <alignment horizontal="right"/>
    </xf>
    <xf numFmtId="4" fontId="8" fillId="0" borderId="0" xfId="0" applyNumberFormat="1" applyFont="1" applyAlignment="1">
      <alignment horizontal="right"/>
    </xf>
    <xf numFmtId="4" fontId="5"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2" fillId="0" borderId="0" xfId="0" applyFont="1" applyAlignment="1">
      <alignment horizontal="center" wrapText="1"/>
    </xf>
    <xf numFmtId="0" fontId="8" fillId="0" borderId="0" xfId="0" applyFont="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5" fillId="0" borderId="0" xfId="0" applyFont="1" applyAlignment="1">
      <alignment wrapText="1"/>
    </xf>
    <xf numFmtId="0" fontId="3" fillId="0" borderId="0" xfId="0" applyFont="1" applyAlignment="1">
      <alignment vertical="top"/>
    </xf>
    <xf numFmtId="4" fontId="3" fillId="0" borderId="0" xfId="0" applyNumberFormat="1" applyFont="1" applyAlignment="1">
      <alignment vertical="top"/>
    </xf>
    <xf numFmtId="0" fontId="1" fillId="0" borderId="0" xfId="0" applyFont="1" applyAlignment="1">
      <alignment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vertical="center"/>
    </xf>
    <xf numFmtId="188" fontId="3" fillId="0" borderId="0" xfId="0" applyNumberFormat="1" applyFont="1" applyAlignment="1">
      <alignment vertical="center"/>
    </xf>
    <xf numFmtId="4" fontId="3" fillId="0" borderId="0" xfId="0" applyNumberFormat="1" applyFont="1" applyAlignment="1">
      <alignment vertical="center"/>
    </xf>
    <xf numFmtId="43" fontId="3" fillId="0" borderId="0" xfId="42" applyFont="1" applyAlignment="1">
      <alignment vertical="center"/>
    </xf>
    <xf numFmtId="0" fontId="0" fillId="0" borderId="0" xfId="0" applyAlignment="1">
      <alignment vertical="center"/>
    </xf>
    <xf numFmtId="0" fontId="77"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vertical="center" wrapText="1"/>
    </xf>
    <xf numFmtId="188" fontId="0" fillId="0" borderId="0" xfId="0" applyNumberFormat="1" applyAlignment="1">
      <alignment horizontal="center" vertical="center"/>
    </xf>
    <xf numFmtId="4" fontId="0" fillId="0" borderId="0" xfId="0" applyNumberFormat="1" applyAlignment="1">
      <alignment horizontal="right" vertical="center"/>
    </xf>
    <xf numFmtId="43" fontId="0" fillId="0" borderId="0" xfId="42" applyFont="1" applyAlignment="1">
      <alignment vertical="center"/>
    </xf>
    <xf numFmtId="0" fontId="0" fillId="0" borderId="0" xfId="0" applyFill="1" applyAlignment="1">
      <alignment/>
    </xf>
    <xf numFmtId="0" fontId="4" fillId="0" borderId="0" xfId="0" applyFont="1" applyAlignment="1">
      <alignment vertical="center"/>
    </xf>
    <xf numFmtId="0" fontId="7" fillId="0" borderId="0" xfId="0" applyFont="1" applyAlignment="1">
      <alignment horizontal="center" vertical="center" wrapText="1"/>
    </xf>
    <xf numFmtId="4" fontId="12" fillId="0" borderId="0" xfId="0" applyNumberFormat="1" applyFont="1" applyAlignment="1">
      <alignment vertical="center"/>
    </xf>
    <xf numFmtId="188" fontId="0" fillId="0" borderId="0" xfId="0" applyNumberFormat="1" applyFill="1" applyAlignment="1">
      <alignment horizontal="center" vertical="center"/>
    </xf>
    <xf numFmtId="0" fontId="7" fillId="0" borderId="0" xfId="0" applyFont="1" applyFill="1" applyBorder="1" applyAlignment="1">
      <alignment vertical="center"/>
    </xf>
    <xf numFmtId="0" fontId="13" fillId="0" borderId="0" xfId="0" applyFont="1" applyFill="1" applyBorder="1" applyAlignment="1">
      <alignment horizontal="center" vertical="center"/>
    </xf>
    <xf numFmtId="4" fontId="12" fillId="0" borderId="0" xfId="0" applyNumberFormat="1" applyFont="1" applyAlignment="1">
      <alignment horizontal="right" vertical="center"/>
    </xf>
    <xf numFmtId="0" fontId="7" fillId="0" borderId="0" xfId="0" applyFont="1" applyFill="1" applyAlignment="1">
      <alignment vertical="center"/>
    </xf>
    <xf numFmtId="43" fontId="7" fillId="0" borderId="0" xfId="42" applyFont="1" applyAlignment="1">
      <alignment vertical="center"/>
    </xf>
    <xf numFmtId="4" fontId="78" fillId="33" borderId="0" xfId="0" applyNumberFormat="1" applyFont="1" applyFill="1" applyAlignment="1">
      <alignment horizontal="right" vertical="center"/>
    </xf>
    <xf numFmtId="0" fontId="15" fillId="0" borderId="0" xfId="0" applyFont="1" applyFill="1" applyBorder="1" applyAlignment="1">
      <alignment horizontal="center" vertical="center"/>
    </xf>
    <xf numFmtId="0" fontId="16" fillId="0" borderId="0" xfId="0" applyFont="1" applyFill="1" applyAlignment="1">
      <alignment vertical="center"/>
    </xf>
    <xf numFmtId="0" fontId="79" fillId="0" borderId="0" xfId="0" applyFont="1" applyAlignment="1">
      <alignment/>
    </xf>
    <xf numFmtId="0" fontId="79" fillId="34" borderId="0" xfId="0" applyFont="1" applyFill="1" applyAlignment="1">
      <alignment horizontal="center" vertical="center" wrapText="1"/>
    </xf>
    <xf numFmtId="0" fontId="80" fillId="0" borderId="0" xfId="0" applyFont="1" applyFill="1" applyBorder="1" applyAlignment="1">
      <alignment horizontal="right" vertical="center"/>
    </xf>
    <xf numFmtId="0" fontId="81" fillId="0" borderId="0" xfId="0" applyFont="1" applyBorder="1" applyAlignment="1">
      <alignment horizontal="center" vertical="center" wrapText="1"/>
    </xf>
    <xf numFmtId="4" fontId="82" fillId="0" borderId="0" xfId="0" applyNumberFormat="1" applyFont="1" applyBorder="1" applyAlignment="1">
      <alignment horizontal="right" vertical="center"/>
    </xf>
    <xf numFmtId="0" fontId="83" fillId="0" borderId="0" xfId="0" applyFont="1" applyBorder="1" applyAlignment="1">
      <alignment horizontal="center" vertical="center" wrapText="1"/>
    </xf>
    <xf numFmtId="0" fontId="84" fillId="0" borderId="0" xfId="0" applyFont="1" applyAlignment="1">
      <alignment horizontal="center" vertical="center" wrapText="1"/>
    </xf>
    <xf numFmtId="4" fontId="85" fillId="0" borderId="0" xfId="0" applyNumberFormat="1" applyFont="1" applyAlignment="1">
      <alignment horizontal="right" vertical="center"/>
    </xf>
    <xf numFmtId="43" fontId="86" fillId="0" borderId="0" xfId="42" applyFont="1" applyAlignment="1">
      <alignment vertical="center"/>
    </xf>
    <xf numFmtId="43" fontId="86" fillId="0" borderId="0" xfId="42" applyFont="1" applyFill="1" applyAlignment="1">
      <alignment vertical="center"/>
    </xf>
    <xf numFmtId="4" fontId="87" fillId="0" borderId="0" xfId="0" applyNumberFormat="1" applyFont="1" applyAlignment="1">
      <alignment horizontal="right" vertical="center"/>
    </xf>
    <xf numFmtId="4" fontId="5" fillId="0" borderId="0" xfId="0" applyNumberFormat="1" applyFont="1" applyAlignment="1">
      <alignment vertical="center"/>
    </xf>
    <xf numFmtId="4" fontId="88" fillId="0" borderId="0" xfId="0" applyNumberFormat="1" applyFont="1" applyBorder="1" applyAlignment="1">
      <alignment horizontal="right" vertical="center"/>
    </xf>
    <xf numFmtId="4" fontId="88" fillId="0" borderId="0" xfId="0" applyNumberFormat="1" applyFont="1" applyAlignment="1">
      <alignment horizontal="right" vertical="center"/>
    </xf>
    <xf numFmtId="4" fontId="89" fillId="33" borderId="0" xfId="0" applyNumberFormat="1" applyFont="1" applyFill="1" applyAlignment="1">
      <alignment horizontal="right" vertical="center"/>
    </xf>
    <xf numFmtId="4" fontId="77" fillId="0" borderId="0" xfId="0" applyNumberFormat="1" applyFont="1" applyAlignment="1">
      <alignment vertical="center" wrapText="1"/>
    </xf>
    <xf numFmtId="0" fontId="79" fillId="0" borderId="0" xfId="0" applyFont="1" applyFill="1" applyAlignment="1">
      <alignment horizontal="center" vertical="center" wrapText="1"/>
    </xf>
    <xf numFmtId="193" fontId="79" fillId="0" borderId="0" xfId="42" applyNumberFormat="1" applyFont="1" applyFill="1" applyAlignment="1">
      <alignment/>
    </xf>
    <xf numFmtId="190" fontId="0" fillId="0" borderId="0" xfId="0" applyNumberFormat="1" applyFill="1" applyAlignment="1">
      <alignment/>
    </xf>
    <xf numFmtId="43" fontId="11" fillId="0" borderId="0" xfId="42" applyFont="1" applyAlignment="1">
      <alignment vertical="center"/>
    </xf>
    <xf numFmtId="4" fontId="90" fillId="0" borderId="0" xfId="0" applyNumberFormat="1" applyFont="1" applyAlignment="1">
      <alignment vertical="center" wrapText="1"/>
    </xf>
    <xf numFmtId="191" fontId="91" fillId="0" borderId="0" xfId="0" applyNumberFormat="1" applyFont="1" applyAlignment="1">
      <alignment/>
    </xf>
    <xf numFmtId="0" fontId="51" fillId="0" borderId="0" xfId="0" applyFont="1" applyAlignment="1">
      <alignment vertical="center" wrapText="1"/>
    </xf>
    <xf numFmtId="1" fontId="51" fillId="0" borderId="0" xfId="0" applyNumberFormat="1" applyFont="1" applyAlignment="1">
      <alignment vertical="center" wrapText="1"/>
    </xf>
    <xf numFmtId="1" fontId="51" fillId="0" borderId="0" xfId="0" applyNumberFormat="1" applyFont="1" applyAlignment="1">
      <alignment vertical="center"/>
    </xf>
    <xf numFmtId="0" fontId="52" fillId="0" borderId="0" xfId="0" applyFont="1" applyFill="1" applyAlignment="1">
      <alignment vertical="center"/>
    </xf>
    <xf numFmtId="0" fontId="53" fillId="0" borderId="0" xfId="0" applyFont="1" applyAlignment="1">
      <alignment vertical="center"/>
    </xf>
    <xf numFmtId="212" fontId="54" fillId="0" borderId="10" xfId="0" applyNumberFormat="1" applyFont="1" applyBorder="1" applyAlignment="1">
      <alignment horizontal="right" vertical="center"/>
    </xf>
    <xf numFmtId="0" fontId="54" fillId="0" borderId="10" xfId="0" applyFont="1" applyFill="1" applyBorder="1" applyAlignment="1">
      <alignment vertical="center" wrapText="1"/>
    </xf>
    <xf numFmtId="0" fontId="17" fillId="0" borderId="0" xfId="0" applyFont="1" applyBorder="1" applyAlignment="1">
      <alignment vertical="center" wrapText="1"/>
    </xf>
    <xf numFmtId="43" fontId="56" fillId="0" borderId="0" xfId="42" applyFont="1" applyAlignment="1">
      <alignment vertical="center"/>
    </xf>
    <xf numFmtId="0" fontId="52" fillId="0" borderId="0" xfId="0" applyFont="1" applyAlignment="1">
      <alignment vertical="center"/>
    </xf>
    <xf numFmtId="0" fontId="57" fillId="0" borderId="0" xfId="0" applyFont="1" applyAlignment="1">
      <alignment vertical="center" wrapText="1"/>
    </xf>
    <xf numFmtId="3" fontId="57" fillId="0" borderId="11"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wrapText="1"/>
    </xf>
    <xf numFmtId="14" fontId="57" fillId="0" borderId="10" xfId="0" applyNumberFormat="1" applyFont="1" applyFill="1" applyBorder="1" applyAlignment="1">
      <alignment horizontal="center" vertical="center" wrapText="1"/>
    </xf>
    <xf numFmtId="3" fontId="58" fillId="0" borderId="10" xfId="0" applyNumberFormat="1" applyFont="1" applyFill="1" applyBorder="1" applyAlignment="1">
      <alignment horizontal="center" vertical="center" textRotation="90" wrapText="1"/>
    </xf>
    <xf numFmtId="3" fontId="59" fillId="0" borderId="11" xfId="0" applyNumberFormat="1" applyFont="1" applyFill="1" applyBorder="1" applyAlignment="1">
      <alignment vertical="center" wrapText="1"/>
    </xf>
    <xf numFmtId="0" fontId="54" fillId="0" borderId="10" xfId="0" applyFont="1" applyBorder="1" applyAlignment="1">
      <alignment vertical="center" wrapText="1"/>
    </xf>
    <xf numFmtId="209" fontId="59" fillId="0" borderId="10" xfId="0" applyNumberFormat="1" applyFont="1" applyFill="1" applyBorder="1" applyAlignment="1">
      <alignment horizontal="left" vertical="center"/>
    </xf>
    <xf numFmtId="0" fontId="54" fillId="0" borderId="10" xfId="0" applyFont="1" applyBorder="1" applyAlignment="1">
      <alignment horizontal="center" vertical="center" wrapText="1"/>
    </xf>
    <xf numFmtId="4" fontId="54" fillId="0" borderId="10" xfId="0" applyNumberFormat="1" applyFont="1" applyBorder="1" applyAlignment="1">
      <alignment horizontal="right" vertical="center"/>
    </xf>
    <xf numFmtId="178" fontId="54" fillId="0" borderId="10" xfId="0" applyNumberFormat="1" applyFont="1" applyBorder="1" applyAlignment="1">
      <alignment horizontal="right" vertical="center"/>
    </xf>
    <xf numFmtId="4" fontId="54" fillId="0" borderId="10" xfId="0" applyNumberFormat="1" applyFont="1" applyBorder="1" applyAlignment="1">
      <alignment horizontal="left" vertical="center"/>
    </xf>
    <xf numFmtId="4" fontId="54" fillId="0" borderId="10" xfId="0" applyNumberFormat="1" applyFont="1" applyBorder="1" applyAlignment="1">
      <alignment horizontal="left" vertical="center" wrapText="1"/>
    </xf>
    <xf numFmtId="3" fontId="59" fillId="0" borderId="10" xfId="0" applyNumberFormat="1" applyFont="1" applyFill="1" applyBorder="1" applyAlignment="1">
      <alignment vertical="center" wrapText="1"/>
    </xf>
    <xf numFmtId="0" fontId="59" fillId="0" borderId="10" xfId="0" applyFont="1" applyBorder="1" applyAlignment="1">
      <alignment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188" fontId="54" fillId="0" borderId="10" xfId="0" applyNumberFormat="1" applyFont="1" applyBorder="1" applyAlignment="1">
      <alignment horizontal="left" vertical="center" wrapText="1"/>
    </xf>
    <xf numFmtId="188" fontId="54" fillId="0" borderId="10" xfId="0" applyNumberFormat="1" applyFont="1" applyFill="1" applyBorder="1" applyAlignment="1">
      <alignment horizontal="left" vertical="center" wrapText="1"/>
    </xf>
    <xf numFmtId="0" fontId="54" fillId="0" borderId="10" xfId="0" applyFont="1" applyFill="1" applyBorder="1" applyAlignment="1">
      <alignment horizontal="center" vertical="center" wrapText="1"/>
    </xf>
    <xf numFmtId="4" fontId="59" fillId="0" borderId="10" xfId="0" applyNumberFormat="1" applyFont="1" applyBorder="1" applyAlignment="1">
      <alignment horizontal="right" vertical="center"/>
    </xf>
    <xf numFmtId="0" fontId="18" fillId="0" borderId="0" xfId="0" applyFont="1" applyAlignment="1">
      <alignment horizontal="right" vertical="center"/>
    </xf>
    <xf numFmtId="4" fontId="18" fillId="0" borderId="0" xfId="0" applyNumberFormat="1" applyFont="1" applyAlignment="1">
      <alignment vertical="center"/>
    </xf>
    <xf numFmtId="0" fontId="59" fillId="0" borderId="10" xfId="0" applyFont="1" applyFill="1" applyBorder="1" applyAlignment="1">
      <alignment wrapText="1"/>
    </xf>
    <xf numFmtId="0" fontId="55" fillId="0" borderId="0" xfId="0" applyFont="1" applyAlignment="1">
      <alignment vertical="center" wrapText="1"/>
    </xf>
    <xf numFmtId="0" fontId="51" fillId="0" borderId="0" xfId="0" applyFont="1" applyAlignment="1">
      <alignment vertical="center" wrapText="1"/>
    </xf>
    <xf numFmtId="0" fontId="51" fillId="0" borderId="0" xfId="0" applyFont="1" applyBorder="1" applyAlignment="1">
      <alignment horizontal="left" vertical="center" wrapText="1"/>
    </xf>
    <xf numFmtId="0" fontId="55" fillId="0" borderId="0" xfId="0" applyFont="1" applyBorder="1" applyAlignment="1">
      <alignment horizontal="left" vertical="center" wrapText="1"/>
    </xf>
    <xf numFmtId="0" fontId="34" fillId="0" borderId="0" xfId="0" applyFont="1" applyAlignment="1">
      <alignment horizontal="center" vertical="center" wrapText="1"/>
    </xf>
    <xf numFmtId="0" fontId="53" fillId="0" borderId="0" xfId="0" applyFont="1" applyAlignment="1">
      <alignment vertical="center" wrapText="1"/>
    </xf>
    <xf numFmtId="0" fontId="14"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Q86"/>
  <sheetViews>
    <sheetView tabSelected="1" zoomScalePageLayoutView="0" workbookViewId="0" topLeftCell="A1">
      <pane xSplit="3" ySplit="6" topLeftCell="D64" activePane="bottomRight" state="frozen"/>
      <selection pane="topLeft" activeCell="A1" sqref="A1"/>
      <selection pane="topRight" activeCell="B1" sqref="B1"/>
      <selection pane="bottomLeft" activeCell="A7" sqref="A7"/>
      <selection pane="bottomRight" activeCell="J66" sqref="J66"/>
    </sheetView>
  </sheetViews>
  <sheetFormatPr defaultColWidth="8.8984375" defaultRowHeight="14.25"/>
  <cols>
    <col min="1" max="1" width="2.5" style="29" hidden="1" customWidth="1"/>
    <col min="2" max="2" width="18.19921875" style="45" customWidth="1"/>
    <col min="3" max="3" width="26.59765625" style="33" customWidth="1"/>
    <col min="4" max="4" width="7" style="33" customWidth="1"/>
    <col min="5" max="5" width="11.8984375" style="34" customWidth="1"/>
    <col min="6" max="6" width="4.8984375" style="39" bestFit="1" customWidth="1"/>
    <col min="7" max="7" width="14.19921875" style="35" customWidth="1"/>
    <col min="8" max="8" width="12.19921875" style="35" customWidth="1"/>
    <col min="9" max="9" width="0.59375" style="35" hidden="1" customWidth="1"/>
    <col min="10" max="10" width="13.3984375" style="35" customWidth="1"/>
    <col min="11" max="11" width="11.3984375" style="35" customWidth="1"/>
    <col min="12" max="12" width="10.09765625" style="35" customWidth="1"/>
    <col min="13" max="13" width="10.8984375" style="35" hidden="1" customWidth="1"/>
    <col min="14" max="14" width="11.59765625" style="35" customWidth="1"/>
    <col min="15" max="15" width="13" style="36" customWidth="1"/>
    <col min="16" max="16" width="13.09765625" style="29" customWidth="1"/>
    <col min="17" max="16384" width="8.8984375" style="29" customWidth="1"/>
  </cols>
  <sheetData>
    <row r="1" spans="2:15" s="25" customFormat="1" ht="12.75">
      <c r="B1" s="49"/>
      <c r="E1" s="26"/>
      <c r="F1" s="38"/>
      <c r="G1" s="27"/>
      <c r="H1" s="27"/>
      <c r="I1" s="27"/>
      <c r="J1" s="27"/>
      <c r="K1" s="27"/>
      <c r="L1" s="27"/>
      <c r="M1" s="27"/>
      <c r="O1" s="40"/>
    </row>
    <row r="2" spans="2:15" s="25" customFormat="1" ht="12.75">
      <c r="B2" s="49"/>
      <c r="E2" s="26"/>
      <c r="F2" s="38"/>
      <c r="G2" s="27"/>
      <c r="H2" s="27"/>
      <c r="I2" s="27"/>
      <c r="J2" s="27"/>
      <c r="K2" s="27"/>
      <c r="L2" s="27"/>
      <c r="M2" s="27"/>
      <c r="O2" s="40"/>
    </row>
    <row r="3" spans="2:15" s="25" customFormat="1" ht="12.75">
      <c r="B3" s="49"/>
      <c r="E3" s="26"/>
      <c r="F3" s="38"/>
      <c r="G3" s="27"/>
      <c r="H3" s="27"/>
      <c r="I3" s="27"/>
      <c r="J3" s="27"/>
      <c r="K3" s="27"/>
      <c r="L3" s="27"/>
      <c r="M3" s="27"/>
      <c r="N3" s="27"/>
      <c r="O3" s="28"/>
    </row>
    <row r="4" spans="2:15" s="76" customFormat="1" ht="15.75" customHeight="1">
      <c r="B4" s="111" t="s">
        <v>98</v>
      </c>
      <c r="C4" s="112"/>
      <c r="D4" s="112"/>
      <c r="E4" s="112"/>
      <c r="F4" s="112"/>
      <c r="G4" s="112"/>
      <c r="H4" s="112"/>
      <c r="I4" s="112"/>
      <c r="J4" s="112"/>
      <c r="K4" s="112"/>
      <c r="L4" s="112"/>
      <c r="M4" s="112"/>
      <c r="N4" s="112"/>
      <c r="O4" s="112"/>
    </row>
    <row r="5" spans="2:15" ht="15.75" customHeight="1">
      <c r="B5" s="113"/>
      <c r="C5" s="113"/>
      <c r="D5" s="113"/>
      <c r="E5" s="113"/>
      <c r="F5" s="113"/>
      <c r="G5" s="113"/>
      <c r="H5" s="113"/>
      <c r="I5" s="113"/>
      <c r="J5" s="113"/>
      <c r="K5" s="113"/>
      <c r="L5" s="113"/>
      <c r="M5" s="113"/>
      <c r="N5" s="113"/>
      <c r="O5" s="113"/>
    </row>
    <row r="6" spans="2:15" s="82" customFormat="1" ht="101.25" customHeight="1">
      <c r="B6" s="83" t="s">
        <v>65</v>
      </c>
      <c r="C6" s="84" t="s">
        <v>45</v>
      </c>
      <c r="D6" s="84" t="s">
        <v>27</v>
      </c>
      <c r="E6" s="85" t="s">
        <v>66</v>
      </c>
      <c r="F6" s="84" t="s">
        <v>83</v>
      </c>
      <c r="G6" s="84" t="s">
        <v>49</v>
      </c>
      <c r="H6" s="84" t="s">
        <v>6</v>
      </c>
      <c r="I6" s="84" t="s">
        <v>39</v>
      </c>
      <c r="J6" s="84" t="s">
        <v>7</v>
      </c>
      <c r="K6" s="84" t="s">
        <v>8</v>
      </c>
      <c r="L6" s="86" t="s">
        <v>9</v>
      </c>
      <c r="M6" s="86" t="s">
        <v>10</v>
      </c>
      <c r="N6" s="84" t="s">
        <v>82</v>
      </c>
      <c r="O6" s="84" t="s">
        <v>11</v>
      </c>
    </row>
    <row r="7" spans="1:16" s="30" customFormat="1" ht="39" customHeight="1">
      <c r="A7" s="73">
        <v>1</v>
      </c>
      <c r="B7" s="87" t="s">
        <v>67</v>
      </c>
      <c r="C7" s="88" t="s">
        <v>101</v>
      </c>
      <c r="D7" s="88" t="s">
        <v>20</v>
      </c>
      <c r="E7" s="89">
        <v>36206</v>
      </c>
      <c r="F7" s="90" t="s">
        <v>1</v>
      </c>
      <c r="G7" s="91">
        <v>7413732.28</v>
      </c>
      <c r="H7" s="91">
        <v>7413732.28</v>
      </c>
      <c r="I7" s="91">
        <v>4380748.75</v>
      </c>
      <c r="J7" s="91">
        <v>3032983.53</v>
      </c>
      <c r="K7" s="91">
        <v>1137723.657</v>
      </c>
      <c r="L7" s="91"/>
      <c r="M7" s="91"/>
      <c r="N7" s="91"/>
      <c r="O7" s="91">
        <v>0</v>
      </c>
      <c r="P7" s="65"/>
    </row>
    <row r="8" spans="1:16" s="32" customFormat="1" ht="39" customHeight="1">
      <c r="A8" s="74">
        <v>2</v>
      </c>
      <c r="B8" s="87" t="s">
        <v>68</v>
      </c>
      <c r="C8" s="88" t="s">
        <v>16</v>
      </c>
      <c r="D8" s="88" t="s">
        <v>24</v>
      </c>
      <c r="E8" s="89">
        <v>36406</v>
      </c>
      <c r="F8" s="90" t="s">
        <v>1</v>
      </c>
      <c r="G8" s="91">
        <v>1810352.88</v>
      </c>
      <c r="H8" s="91">
        <v>1810352.88</v>
      </c>
      <c r="I8" s="91"/>
      <c r="J8" s="91">
        <v>1267054.22</v>
      </c>
      <c r="K8" s="91">
        <v>709828.62</v>
      </c>
      <c r="L8" s="91"/>
      <c r="M8" s="91"/>
      <c r="N8" s="91">
        <v>543298.66</v>
      </c>
      <c r="O8" s="91">
        <v>2185853.498778</v>
      </c>
      <c r="P8" s="65"/>
    </row>
    <row r="9" spans="1:16" s="32" customFormat="1" ht="39" customHeight="1">
      <c r="A9" s="73">
        <v>3</v>
      </c>
      <c r="B9" s="87" t="s">
        <v>67</v>
      </c>
      <c r="C9" s="88" t="s">
        <v>102</v>
      </c>
      <c r="D9" s="88" t="s">
        <v>19</v>
      </c>
      <c r="E9" s="89">
        <v>37517</v>
      </c>
      <c r="F9" s="90" t="s">
        <v>0</v>
      </c>
      <c r="G9" s="91">
        <v>32388487.01</v>
      </c>
      <c r="H9" s="91">
        <v>32388487.01</v>
      </c>
      <c r="I9" s="91">
        <v>4117797.09</v>
      </c>
      <c r="J9" s="91">
        <v>28270689.92</v>
      </c>
      <c r="K9" s="91">
        <v>18116412.559</v>
      </c>
      <c r="L9" s="91"/>
      <c r="M9" s="91"/>
      <c r="N9" s="91"/>
      <c r="O9" s="91">
        <v>0</v>
      </c>
      <c r="P9" s="65"/>
    </row>
    <row r="10" spans="1:16" s="32" customFormat="1" ht="45" customHeight="1">
      <c r="A10" s="74">
        <v>4</v>
      </c>
      <c r="B10" s="87" t="s">
        <v>67</v>
      </c>
      <c r="C10" s="88" t="s">
        <v>103</v>
      </c>
      <c r="D10" s="88" t="s">
        <v>20</v>
      </c>
      <c r="E10" s="89">
        <v>37517</v>
      </c>
      <c r="F10" s="90" t="s">
        <v>1</v>
      </c>
      <c r="G10" s="91">
        <v>12782297.03</v>
      </c>
      <c r="H10" s="91">
        <v>12782297.03</v>
      </c>
      <c r="I10" s="91">
        <v>2253655.1</v>
      </c>
      <c r="J10" s="91">
        <v>10528470.001</v>
      </c>
      <c r="K10" s="91">
        <v>3788582.53</v>
      </c>
      <c r="L10" s="91"/>
      <c r="M10" s="91"/>
      <c r="N10" s="91">
        <v>171.929</v>
      </c>
      <c r="O10" s="91">
        <v>691.7219457</v>
      </c>
      <c r="P10" s="65"/>
    </row>
    <row r="11" spans="1:16" s="32" customFormat="1" ht="45" customHeight="1">
      <c r="A11" s="73">
        <v>5</v>
      </c>
      <c r="B11" s="87" t="s">
        <v>69</v>
      </c>
      <c r="C11" s="88" t="s">
        <v>50</v>
      </c>
      <c r="D11" s="88" t="s">
        <v>24</v>
      </c>
      <c r="E11" s="89">
        <v>37956</v>
      </c>
      <c r="F11" s="90" t="s">
        <v>1</v>
      </c>
      <c r="G11" s="91">
        <v>190024.79</v>
      </c>
      <c r="H11" s="91">
        <v>190024.79</v>
      </c>
      <c r="I11" s="91"/>
      <c r="J11" s="91">
        <v>89756.228</v>
      </c>
      <c r="K11" s="91">
        <v>25314.629</v>
      </c>
      <c r="L11" s="91"/>
      <c r="M11" s="91"/>
      <c r="N11" s="91">
        <v>100268.562</v>
      </c>
      <c r="O11" s="91">
        <v>403410.5054946</v>
      </c>
      <c r="P11" s="65"/>
    </row>
    <row r="12" spans="1:16" s="32" customFormat="1" ht="57.75" customHeight="1">
      <c r="A12" s="74">
        <v>6</v>
      </c>
      <c r="B12" s="87" t="s">
        <v>67</v>
      </c>
      <c r="C12" s="88" t="s">
        <v>104</v>
      </c>
      <c r="D12" s="88" t="s">
        <v>19</v>
      </c>
      <c r="E12" s="89">
        <v>38279</v>
      </c>
      <c r="F12" s="90" t="s">
        <v>0</v>
      </c>
      <c r="G12" s="91">
        <v>3808492.98</v>
      </c>
      <c r="H12" s="91">
        <v>3808492.98</v>
      </c>
      <c r="I12" s="91">
        <v>522662.79</v>
      </c>
      <c r="J12" s="91">
        <v>3285830.19</v>
      </c>
      <c r="K12" s="91">
        <v>2183061.94</v>
      </c>
      <c r="L12" s="91"/>
      <c r="M12" s="91"/>
      <c r="N12" s="91"/>
      <c r="O12" s="91">
        <v>0</v>
      </c>
      <c r="P12" s="65"/>
    </row>
    <row r="13" spans="1:16" s="32" customFormat="1" ht="38.25" customHeight="1">
      <c r="A13" s="74">
        <f>A12+1</f>
        <v>7</v>
      </c>
      <c r="B13" s="87" t="s">
        <v>67</v>
      </c>
      <c r="C13" s="88" t="s">
        <v>105</v>
      </c>
      <c r="D13" s="88" t="s">
        <v>20</v>
      </c>
      <c r="E13" s="89">
        <v>38747</v>
      </c>
      <c r="F13" s="90" t="s">
        <v>1</v>
      </c>
      <c r="G13" s="91">
        <v>549722.81</v>
      </c>
      <c r="H13" s="91">
        <v>549722.81</v>
      </c>
      <c r="I13" s="91">
        <v>549722.81</v>
      </c>
      <c r="J13" s="91"/>
      <c r="K13" s="91"/>
      <c r="L13" s="91"/>
      <c r="M13" s="91"/>
      <c r="N13" s="91"/>
      <c r="O13" s="91">
        <v>0</v>
      </c>
      <c r="P13" s="65"/>
    </row>
    <row r="14" spans="1:16" ht="47.25" customHeight="1">
      <c r="A14" s="73">
        <f>A13+1</f>
        <v>8</v>
      </c>
      <c r="B14" s="87" t="s">
        <v>67</v>
      </c>
      <c r="C14" s="88" t="s">
        <v>106</v>
      </c>
      <c r="D14" s="88" t="s">
        <v>20</v>
      </c>
      <c r="E14" s="89">
        <v>38747</v>
      </c>
      <c r="F14" s="90" t="s">
        <v>1</v>
      </c>
      <c r="G14" s="91">
        <v>1207782.41</v>
      </c>
      <c r="H14" s="91">
        <v>1207782.41</v>
      </c>
      <c r="I14" s="91">
        <v>458977.88</v>
      </c>
      <c r="J14" s="91">
        <v>748804.53</v>
      </c>
      <c r="K14" s="91"/>
      <c r="L14" s="91"/>
      <c r="M14" s="91"/>
      <c r="N14" s="91"/>
      <c r="O14" s="91">
        <v>0</v>
      </c>
      <c r="P14" s="65"/>
    </row>
    <row r="15" spans="1:16" s="32" customFormat="1" ht="39.75" customHeight="1">
      <c r="A15" s="73">
        <f>A14+1</f>
        <v>9</v>
      </c>
      <c r="B15" s="87" t="s">
        <v>67</v>
      </c>
      <c r="C15" s="88" t="s">
        <v>107</v>
      </c>
      <c r="D15" s="88" t="s">
        <v>20</v>
      </c>
      <c r="E15" s="89">
        <v>38901</v>
      </c>
      <c r="F15" s="90" t="s">
        <v>1</v>
      </c>
      <c r="G15" s="91">
        <v>8313250.19</v>
      </c>
      <c r="H15" s="91">
        <v>8313250.19</v>
      </c>
      <c r="I15" s="91">
        <v>736136.24</v>
      </c>
      <c r="J15" s="91">
        <v>3279027.45</v>
      </c>
      <c r="K15" s="91">
        <v>858880.3</v>
      </c>
      <c r="L15" s="91"/>
      <c r="M15" s="91"/>
      <c r="N15" s="91">
        <v>4298086.5</v>
      </c>
      <c r="O15" s="91">
        <v>17292491.41545</v>
      </c>
      <c r="P15" s="65"/>
    </row>
    <row r="16" spans="1:16" ht="51" customHeight="1">
      <c r="A16" s="73">
        <f>A15+1</f>
        <v>10</v>
      </c>
      <c r="B16" s="87" t="s">
        <v>67</v>
      </c>
      <c r="C16" s="88" t="s">
        <v>108</v>
      </c>
      <c r="D16" s="88" t="s">
        <v>20</v>
      </c>
      <c r="E16" s="89">
        <v>38943</v>
      </c>
      <c r="F16" s="90" t="s">
        <v>1</v>
      </c>
      <c r="G16" s="91">
        <v>10000000</v>
      </c>
      <c r="H16" s="91">
        <v>10000000</v>
      </c>
      <c r="I16" s="91">
        <v>461109.68</v>
      </c>
      <c r="J16" s="91">
        <v>6588383.91</v>
      </c>
      <c r="K16" s="91">
        <v>1323112.005</v>
      </c>
      <c r="L16" s="91"/>
      <c r="M16" s="91"/>
      <c r="N16" s="91">
        <v>2950506.41</v>
      </c>
      <c r="O16" s="91">
        <v>11870772.439353</v>
      </c>
      <c r="P16" s="65"/>
    </row>
    <row r="17" spans="1:16" s="32" customFormat="1" ht="47.25" customHeight="1">
      <c r="A17" s="73">
        <f>A16+1</f>
        <v>11</v>
      </c>
      <c r="B17" s="87" t="s">
        <v>17</v>
      </c>
      <c r="C17" s="88" t="s">
        <v>44</v>
      </c>
      <c r="D17" s="88" t="s">
        <v>24</v>
      </c>
      <c r="E17" s="89">
        <v>39150</v>
      </c>
      <c r="F17" s="90" t="s">
        <v>1</v>
      </c>
      <c r="G17" s="91">
        <v>17079043.17</v>
      </c>
      <c r="H17" s="91">
        <v>17079043.17</v>
      </c>
      <c r="I17" s="91"/>
      <c r="J17" s="91">
        <v>1988000</v>
      </c>
      <c r="K17" s="91">
        <v>1460803.192</v>
      </c>
      <c r="L17" s="91"/>
      <c r="M17" s="91"/>
      <c r="N17" s="91">
        <v>15091043.17</v>
      </c>
      <c r="O17" s="91">
        <v>60715793.985860996</v>
      </c>
      <c r="P17" s="65"/>
    </row>
    <row r="18" spans="1:16" ht="39.75" customHeight="1">
      <c r="A18" s="74">
        <f>A17+1</f>
        <v>12</v>
      </c>
      <c r="B18" s="87" t="s">
        <v>71</v>
      </c>
      <c r="C18" s="88" t="s">
        <v>31</v>
      </c>
      <c r="D18" s="88" t="s">
        <v>26</v>
      </c>
      <c r="E18" s="89">
        <v>39799</v>
      </c>
      <c r="F18" s="90" t="s">
        <v>3</v>
      </c>
      <c r="G18" s="92">
        <v>2954862209</v>
      </c>
      <c r="H18" s="92">
        <v>2954862209</v>
      </c>
      <c r="I18" s="91"/>
      <c r="J18" s="91">
        <v>2287635241.19</v>
      </c>
      <c r="K18" s="91">
        <v>515950441.036</v>
      </c>
      <c r="L18" s="91"/>
      <c r="M18" s="91"/>
      <c r="N18" s="91">
        <v>667226967.81</v>
      </c>
      <c r="O18" s="91">
        <v>21190461.27067779</v>
      </c>
      <c r="P18" s="65"/>
    </row>
    <row r="19" spans="1:16" ht="34.5" customHeight="1">
      <c r="A19" s="74">
        <f>A18+1</f>
        <v>13</v>
      </c>
      <c r="B19" s="87" t="s">
        <v>72</v>
      </c>
      <c r="C19" s="88" t="s">
        <v>73</v>
      </c>
      <c r="D19" s="88" t="s">
        <v>25</v>
      </c>
      <c r="E19" s="89">
        <v>39843</v>
      </c>
      <c r="F19" s="90" t="s">
        <v>1</v>
      </c>
      <c r="G19" s="91">
        <v>4690000</v>
      </c>
      <c r="H19" s="91">
        <v>4690000</v>
      </c>
      <c r="I19" s="91"/>
      <c r="J19" s="91">
        <v>2124960</v>
      </c>
      <c r="K19" s="91">
        <v>537546.7</v>
      </c>
      <c r="L19" s="91"/>
      <c r="M19" s="91"/>
      <c r="N19" s="91">
        <v>2565040</v>
      </c>
      <c r="O19" s="91">
        <v>10319925.432</v>
      </c>
      <c r="P19" s="65"/>
    </row>
    <row r="20" spans="1:16" s="32" customFormat="1" ht="53.25" customHeight="1">
      <c r="A20" s="74">
        <f>A19+1</f>
        <v>14</v>
      </c>
      <c r="B20" s="87" t="s">
        <v>74</v>
      </c>
      <c r="C20" s="88" t="s">
        <v>62</v>
      </c>
      <c r="D20" s="88" t="s">
        <v>24</v>
      </c>
      <c r="E20" s="89">
        <v>39909</v>
      </c>
      <c r="F20" s="90" t="s">
        <v>1</v>
      </c>
      <c r="G20" s="91">
        <v>6700000</v>
      </c>
      <c r="H20" s="91">
        <v>6700000</v>
      </c>
      <c r="I20" s="91"/>
      <c r="J20" s="91">
        <v>3126200</v>
      </c>
      <c r="K20" s="91">
        <v>1086399.158</v>
      </c>
      <c r="L20" s="91"/>
      <c r="M20" s="91"/>
      <c r="N20" s="91">
        <v>3573800</v>
      </c>
      <c r="O20" s="91">
        <v>14378469.54</v>
      </c>
      <c r="P20" s="65"/>
    </row>
    <row r="21" spans="1:16" s="32" customFormat="1" ht="52.5" customHeight="1">
      <c r="A21" s="73">
        <f>A20+1</f>
        <v>15</v>
      </c>
      <c r="B21" s="87" t="s">
        <v>17</v>
      </c>
      <c r="C21" s="88" t="s">
        <v>61</v>
      </c>
      <c r="D21" s="88" t="s">
        <v>24</v>
      </c>
      <c r="E21" s="89">
        <v>39909</v>
      </c>
      <c r="F21" s="90" t="s">
        <v>1</v>
      </c>
      <c r="G21" s="91">
        <v>38299257.82</v>
      </c>
      <c r="H21" s="91">
        <v>38299257.82</v>
      </c>
      <c r="I21" s="91"/>
      <c r="J21" s="91">
        <v>15320400</v>
      </c>
      <c r="K21" s="91">
        <v>6229160.288</v>
      </c>
      <c r="L21" s="91"/>
      <c r="M21" s="91"/>
      <c r="N21" s="91">
        <v>22978857.82</v>
      </c>
      <c r="O21" s="91">
        <v>92450838.667206</v>
      </c>
      <c r="P21" s="65"/>
    </row>
    <row r="22" spans="1:16" s="32" customFormat="1" ht="48" customHeight="1">
      <c r="A22" s="73">
        <f>A21+1</f>
        <v>16</v>
      </c>
      <c r="B22" s="87" t="s">
        <v>75</v>
      </c>
      <c r="C22" s="88" t="s">
        <v>60</v>
      </c>
      <c r="D22" s="88" t="s">
        <v>23</v>
      </c>
      <c r="E22" s="89">
        <v>40375</v>
      </c>
      <c r="F22" s="90" t="s">
        <v>1</v>
      </c>
      <c r="G22" s="91">
        <v>82476264.87</v>
      </c>
      <c r="H22" s="91">
        <v>82476264.88</v>
      </c>
      <c r="I22" s="91"/>
      <c r="J22" s="91">
        <v>20248253.803</v>
      </c>
      <c r="K22" s="91">
        <v>3727711.62</v>
      </c>
      <c r="L22" s="91"/>
      <c r="M22" s="91"/>
      <c r="N22" s="91">
        <v>62228011.077</v>
      </c>
      <c r="O22" s="91">
        <v>250361956.96609408</v>
      </c>
      <c r="P22" s="65"/>
    </row>
    <row r="23" spans="1:16" s="32" customFormat="1" ht="36.75" customHeight="1">
      <c r="A23" s="73">
        <f>A22+1</f>
        <v>17</v>
      </c>
      <c r="B23" s="87" t="s">
        <v>75</v>
      </c>
      <c r="C23" s="88" t="s">
        <v>59</v>
      </c>
      <c r="D23" s="88" t="s">
        <v>22</v>
      </c>
      <c r="E23" s="89">
        <v>40375</v>
      </c>
      <c r="F23" s="90" t="s">
        <v>1</v>
      </c>
      <c r="G23" s="91">
        <v>59193644.91</v>
      </c>
      <c r="H23" s="91">
        <v>59193644.91</v>
      </c>
      <c r="I23" s="91"/>
      <c r="J23" s="91">
        <v>28665997.2</v>
      </c>
      <c r="K23" s="91">
        <v>4740707.31</v>
      </c>
      <c r="L23" s="91"/>
      <c r="M23" s="91"/>
      <c r="N23" s="91">
        <v>30527647.71</v>
      </c>
      <c r="O23" s="91">
        <v>122821885.031643</v>
      </c>
      <c r="P23" s="65"/>
    </row>
    <row r="24" spans="1:16" s="32" customFormat="1" ht="47.25" customHeight="1">
      <c r="A24" s="73">
        <f>A23+1</f>
        <v>18</v>
      </c>
      <c r="B24" s="87" t="s">
        <v>74</v>
      </c>
      <c r="C24" s="88" t="s">
        <v>13</v>
      </c>
      <c r="D24" s="88" t="s">
        <v>22</v>
      </c>
      <c r="E24" s="89">
        <v>40379</v>
      </c>
      <c r="F24" s="90" t="s">
        <v>1</v>
      </c>
      <c r="G24" s="91">
        <v>3000000</v>
      </c>
      <c r="H24" s="91">
        <v>2710961.51</v>
      </c>
      <c r="I24" s="91"/>
      <c r="J24" s="91">
        <v>483369.87</v>
      </c>
      <c r="K24" s="91">
        <v>160186.67</v>
      </c>
      <c r="L24" s="91"/>
      <c r="M24" s="91"/>
      <c r="N24" s="91">
        <v>2227591.64</v>
      </c>
      <c r="O24" s="91">
        <v>8962269.445212001</v>
      </c>
      <c r="P24" s="65"/>
    </row>
    <row r="25" spans="1:16" s="32" customFormat="1" ht="64.5" customHeight="1">
      <c r="A25" s="73">
        <f>A24+1</f>
        <v>19</v>
      </c>
      <c r="B25" s="87" t="s">
        <v>76</v>
      </c>
      <c r="C25" s="78" t="s">
        <v>111</v>
      </c>
      <c r="D25" s="88" t="s">
        <v>21</v>
      </c>
      <c r="E25" s="89">
        <v>40724</v>
      </c>
      <c r="F25" s="90" t="s">
        <v>2</v>
      </c>
      <c r="G25" s="91">
        <v>49559548</v>
      </c>
      <c r="H25" s="91">
        <v>48053220.17</v>
      </c>
      <c r="I25" s="91"/>
      <c r="J25" s="91">
        <v>6194943.51</v>
      </c>
      <c r="K25" s="91"/>
      <c r="L25" s="91"/>
      <c r="M25" s="91"/>
      <c r="N25" s="91">
        <v>41858276.66</v>
      </c>
      <c r="O25" s="91">
        <v>197536895.07522634</v>
      </c>
      <c r="P25" s="65"/>
    </row>
    <row r="26" spans="1:16" s="32" customFormat="1" ht="45" customHeight="1">
      <c r="A26" s="73">
        <f aca="true" t="shared" si="0" ref="A26:A32">A25+1</f>
        <v>20</v>
      </c>
      <c r="B26" s="87" t="s">
        <v>70</v>
      </c>
      <c r="C26" s="88" t="s">
        <v>29</v>
      </c>
      <c r="D26" s="88" t="s">
        <v>23</v>
      </c>
      <c r="E26" s="89">
        <v>40744</v>
      </c>
      <c r="F26" s="90" t="s">
        <v>1</v>
      </c>
      <c r="G26" s="91">
        <v>23500000</v>
      </c>
      <c r="H26" s="91">
        <v>23500000</v>
      </c>
      <c r="I26" s="91"/>
      <c r="J26" s="91">
        <v>1271953.11</v>
      </c>
      <c r="K26" s="91">
        <v>885995.77</v>
      </c>
      <c r="L26" s="91"/>
      <c r="M26" s="91"/>
      <c r="N26" s="91">
        <v>22228046.89</v>
      </c>
      <c r="O26" s="91">
        <v>89430101.052537</v>
      </c>
      <c r="P26" s="65"/>
    </row>
    <row r="27" spans="1:16" s="32" customFormat="1" ht="58.5" customHeight="1">
      <c r="A27" s="73">
        <f t="shared" si="0"/>
        <v>21</v>
      </c>
      <c r="B27" s="87" t="s">
        <v>76</v>
      </c>
      <c r="C27" s="93" t="s">
        <v>58</v>
      </c>
      <c r="D27" s="88" t="s">
        <v>22</v>
      </c>
      <c r="E27" s="89">
        <v>40767</v>
      </c>
      <c r="F27" s="90" t="s">
        <v>1</v>
      </c>
      <c r="G27" s="91">
        <v>1532199.11</v>
      </c>
      <c r="H27" s="91">
        <v>1532199.11</v>
      </c>
      <c r="I27" s="91"/>
      <c r="J27" s="91">
        <v>1160728.261</v>
      </c>
      <c r="K27" s="91">
        <v>80496.143</v>
      </c>
      <c r="L27" s="91"/>
      <c r="M27" s="91"/>
      <c r="N27" s="91">
        <v>371470.849</v>
      </c>
      <c r="O27" s="91">
        <v>1494538.6667817</v>
      </c>
      <c r="P27" s="65"/>
    </row>
    <row r="28" spans="1:16" s="32" customFormat="1" ht="58.5" customHeight="1">
      <c r="A28" s="73">
        <f t="shared" si="0"/>
        <v>22</v>
      </c>
      <c r="B28" s="87" t="s">
        <v>76</v>
      </c>
      <c r="C28" s="94" t="s">
        <v>109</v>
      </c>
      <c r="D28" s="88" t="s">
        <v>22</v>
      </c>
      <c r="E28" s="89">
        <v>40767</v>
      </c>
      <c r="F28" s="90" t="s">
        <v>1</v>
      </c>
      <c r="G28" s="91">
        <v>3054726.2</v>
      </c>
      <c r="H28" s="91">
        <v>3054726.2</v>
      </c>
      <c r="I28" s="91"/>
      <c r="J28" s="91">
        <v>2875036.48</v>
      </c>
      <c r="K28" s="91">
        <v>138508.1</v>
      </c>
      <c r="L28" s="91"/>
      <c r="M28" s="91"/>
      <c r="N28" s="91">
        <v>179689.72</v>
      </c>
      <c r="O28" s="91">
        <v>722945.650476</v>
      </c>
      <c r="P28" s="65"/>
    </row>
    <row r="29" spans="1:16" s="32" customFormat="1" ht="58.5" customHeight="1">
      <c r="A29" s="73">
        <f t="shared" si="0"/>
        <v>23</v>
      </c>
      <c r="B29" s="87" t="s">
        <v>76</v>
      </c>
      <c r="C29" s="94" t="s">
        <v>57</v>
      </c>
      <c r="D29" s="88" t="s">
        <v>22</v>
      </c>
      <c r="E29" s="89">
        <v>40767</v>
      </c>
      <c r="F29" s="90" t="s">
        <v>1</v>
      </c>
      <c r="G29" s="91">
        <v>2620675.4</v>
      </c>
      <c r="H29" s="91">
        <v>2620675.4</v>
      </c>
      <c r="I29" s="91"/>
      <c r="J29" s="91">
        <v>2466518.08</v>
      </c>
      <c r="K29" s="91">
        <v>121686.321</v>
      </c>
      <c r="L29" s="91"/>
      <c r="M29" s="91"/>
      <c r="N29" s="91">
        <v>154157.32</v>
      </c>
      <c r="O29" s="91">
        <v>620221.1455560001</v>
      </c>
      <c r="P29" s="65"/>
    </row>
    <row r="30" spans="1:17" s="32" customFormat="1" ht="64.5" customHeight="1">
      <c r="A30" s="73">
        <f t="shared" si="0"/>
        <v>24</v>
      </c>
      <c r="B30" s="87" t="s">
        <v>76</v>
      </c>
      <c r="C30" s="88" t="s">
        <v>12</v>
      </c>
      <c r="D30" s="88" t="s">
        <v>21</v>
      </c>
      <c r="E30" s="89">
        <v>40921</v>
      </c>
      <c r="F30" s="90" t="s">
        <v>2</v>
      </c>
      <c r="G30" s="91">
        <v>25047000</v>
      </c>
      <c r="H30" s="91">
        <v>22756382.7</v>
      </c>
      <c r="I30" s="91"/>
      <c r="J30" s="91">
        <v>2087252</v>
      </c>
      <c r="K30" s="91"/>
      <c r="L30" s="91"/>
      <c r="M30" s="91"/>
      <c r="N30" s="91">
        <v>20669130.7</v>
      </c>
      <c r="O30" s="91">
        <v>97541423.7797252</v>
      </c>
      <c r="P30" s="65"/>
      <c r="Q30" s="61"/>
    </row>
    <row r="31" spans="1:17" s="32" customFormat="1" ht="58.5" customHeight="1">
      <c r="A31" s="73">
        <f t="shared" si="0"/>
        <v>25</v>
      </c>
      <c r="B31" s="87" t="s">
        <v>17</v>
      </c>
      <c r="C31" s="88" t="s">
        <v>38</v>
      </c>
      <c r="D31" s="88" t="s">
        <v>24</v>
      </c>
      <c r="E31" s="89">
        <v>40954</v>
      </c>
      <c r="F31" s="90" t="s">
        <v>1</v>
      </c>
      <c r="G31" s="91">
        <v>20000000</v>
      </c>
      <c r="H31" s="91">
        <v>20000000</v>
      </c>
      <c r="I31" s="91"/>
      <c r="J31" s="91">
        <v>7821000</v>
      </c>
      <c r="K31" s="91">
        <v>2217699.26</v>
      </c>
      <c r="L31" s="91"/>
      <c r="M31" s="91"/>
      <c r="N31" s="91">
        <v>12179000</v>
      </c>
      <c r="O31" s="91">
        <v>48999770.699999996</v>
      </c>
      <c r="P31" s="65"/>
      <c r="Q31" s="61"/>
    </row>
    <row r="32" spans="1:16" s="32" customFormat="1" ht="63.75" customHeight="1">
      <c r="A32" s="73">
        <f t="shared" si="0"/>
        <v>26</v>
      </c>
      <c r="B32" s="87" t="s">
        <v>76</v>
      </c>
      <c r="C32" s="88" t="s">
        <v>32</v>
      </c>
      <c r="D32" s="88" t="s">
        <v>23</v>
      </c>
      <c r="E32" s="89">
        <v>41033</v>
      </c>
      <c r="F32" s="90" t="s">
        <v>1</v>
      </c>
      <c r="G32" s="91">
        <v>39428241.27</v>
      </c>
      <c r="H32" s="91">
        <v>39428241.27</v>
      </c>
      <c r="I32" s="91"/>
      <c r="J32" s="91">
        <v>6974807.44</v>
      </c>
      <c r="K32" s="91">
        <v>2074880.96</v>
      </c>
      <c r="L32" s="91"/>
      <c r="M32" s="91"/>
      <c r="N32" s="91">
        <v>32453433.83</v>
      </c>
      <c r="O32" s="91">
        <v>130569900.328239</v>
      </c>
      <c r="P32" s="65"/>
    </row>
    <row r="33" spans="1:16" s="32" customFormat="1" ht="58.5" customHeight="1">
      <c r="A33" s="74">
        <f>A32+1</f>
        <v>27</v>
      </c>
      <c r="B33" s="87" t="s">
        <v>17</v>
      </c>
      <c r="C33" s="88" t="s">
        <v>28</v>
      </c>
      <c r="D33" s="88" t="s">
        <v>24</v>
      </c>
      <c r="E33" s="89">
        <v>41190</v>
      </c>
      <c r="F33" s="90" t="s">
        <v>1</v>
      </c>
      <c r="G33" s="91">
        <v>6988338.99</v>
      </c>
      <c r="H33" s="91">
        <v>5857923.09</v>
      </c>
      <c r="I33" s="91"/>
      <c r="J33" s="91"/>
      <c r="K33" s="91">
        <v>67302.08</v>
      </c>
      <c r="L33" s="91"/>
      <c r="M33" s="91"/>
      <c r="N33" s="91">
        <v>5857923.09</v>
      </c>
      <c r="O33" s="91">
        <v>23568181.967997</v>
      </c>
      <c r="P33" s="65"/>
    </row>
    <row r="34" spans="1:16" s="32" customFormat="1" ht="58.5" customHeight="1">
      <c r="A34" s="73">
        <f>A33+1</f>
        <v>28</v>
      </c>
      <c r="B34" s="87" t="s">
        <v>76</v>
      </c>
      <c r="C34" s="88" t="s">
        <v>51</v>
      </c>
      <c r="D34" s="88" t="s">
        <v>23</v>
      </c>
      <c r="E34" s="89">
        <v>41604</v>
      </c>
      <c r="F34" s="90" t="s">
        <v>1</v>
      </c>
      <c r="G34" s="91">
        <v>40000000</v>
      </c>
      <c r="H34" s="91">
        <v>31577529.22</v>
      </c>
      <c r="I34" s="91"/>
      <c r="J34" s="91">
        <v>1161294.56</v>
      </c>
      <c r="K34" s="91">
        <v>2478117.13</v>
      </c>
      <c r="L34" s="91"/>
      <c r="M34" s="91"/>
      <c r="N34" s="91">
        <v>30416234.66</v>
      </c>
      <c r="O34" s="91">
        <v>122373636.90757799</v>
      </c>
      <c r="P34" s="65"/>
    </row>
    <row r="35" spans="1:16" s="32" customFormat="1" ht="40.5" customHeight="1">
      <c r="A35" s="73">
        <f>A34+1</f>
        <v>29</v>
      </c>
      <c r="B35" s="87" t="s">
        <v>67</v>
      </c>
      <c r="C35" s="95" t="s">
        <v>34</v>
      </c>
      <c r="D35" s="88" t="s">
        <v>22</v>
      </c>
      <c r="E35" s="89">
        <v>41696</v>
      </c>
      <c r="F35" s="90" t="s">
        <v>1</v>
      </c>
      <c r="G35" s="91">
        <v>25205000</v>
      </c>
      <c r="H35" s="91">
        <v>22532571.31</v>
      </c>
      <c r="I35" s="91"/>
      <c r="J35" s="91">
        <v>7018769.692</v>
      </c>
      <c r="K35" s="91">
        <v>1252264.809</v>
      </c>
      <c r="L35" s="91"/>
      <c r="M35" s="91"/>
      <c r="N35" s="91">
        <v>15513801.618</v>
      </c>
      <c r="O35" s="91">
        <v>62416678.0496994</v>
      </c>
      <c r="P35" s="65"/>
    </row>
    <row r="36" spans="1:16" s="32" customFormat="1" ht="61.5" customHeight="1">
      <c r="A36" s="73">
        <f>A35+1</f>
        <v>30</v>
      </c>
      <c r="B36" s="87" t="s">
        <v>76</v>
      </c>
      <c r="C36" s="88" t="s">
        <v>33</v>
      </c>
      <c r="D36" s="88" t="s">
        <v>21</v>
      </c>
      <c r="E36" s="89">
        <v>41705</v>
      </c>
      <c r="F36" s="90" t="s">
        <v>2</v>
      </c>
      <c r="G36" s="91">
        <v>64205000</v>
      </c>
      <c r="H36" s="91">
        <v>47202036.96</v>
      </c>
      <c r="I36" s="91"/>
      <c r="J36" s="91">
        <v>12841000</v>
      </c>
      <c r="K36" s="91"/>
      <c r="L36" s="91"/>
      <c r="M36" s="91"/>
      <c r="N36" s="91">
        <v>34361036.96</v>
      </c>
      <c r="O36" s="91">
        <v>162156044.01912075</v>
      </c>
      <c r="P36" s="65"/>
    </row>
    <row r="37" spans="1:16" s="32" customFormat="1" ht="40.5" customHeight="1">
      <c r="A37" s="73">
        <f>A36+1</f>
        <v>31</v>
      </c>
      <c r="B37" s="87" t="s">
        <v>67</v>
      </c>
      <c r="C37" s="88" t="s">
        <v>64</v>
      </c>
      <c r="D37" s="88" t="s">
        <v>21</v>
      </c>
      <c r="E37" s="89">
        <v>41715</v>
      </c>
      <c r="F37" s="90" t="s">
        <v>2</v>
      </c>
      <c r="G37" s="91">
        <v>30981000</v>
      </c>
      <c r="H37" s="91">
        <v>30981000</v>
      </c>
      <c r="I37" s="91"/>
      <c r="J37" s="91"/>
      <c r="K37" s="91">
        <v>1486603.47</v>
      </c>
      <c r="L37" s="91"/>
      <c r="M37" s="91"/>
      <c r="N37" s="91">
        <v>30981000</v>
      </c>
      <c r="O37" s="91">
        <v>146205028.8413758</v>
      </c>
      <c r="P37" s="65"/>
    </row>
    <row r="38" spans="1:16" s="32" customFormat="1" ht="47.25" customHeight="1">
      <c r="A38" s="73">
        <f aca="true" t="shared" si="1" ref="A38:A43">A37+1</f>
        <v>32</v>
      </c>
      <c r="B38" s="87" t="s">
        <v>67</v>
      </c>
      <c r="C38" s="88" t="s">
        <v>56</v>
      </c>
      <c r="D38" s="88" t="s">
        <v>20</v>
      </c>
      <c r="E38" s="89">
        <v>41758</v>
      </c>
      <c r="F38" s="90" t="s">
        <v>1</v>
      </c>
      <c r="G38" s="91">
        <v>35000000</v>
      </c>
      <c r="H38" s="91">
        <v>33434427.64</v>
      </c>
      <c r="I38" s="91"/>
      <c r="J38" s="91">
        <v>13548000</v>
      </c>
      <c r="K38" s="91">
        <v>3063099.13</v>
      </c>
      <c r="L38" s="91"/>
      <c r="M38" s="91"/>
      <c r="N38" s="91">
        <v>19886427.64</v>
      </c>
      <c r="O38" s="91">
        <v>80009064.324012</v>
      </c>
      <c r="P38" s="65"/>
    </row>
    <row r="39" spans="1:16" s="32" customFormat="1" ht="45" customHeight="1">
      <c r="A39" s="73">
        <f>A38+1</f>
        <v>33</v>
      </c>
      <c r="B39" s="87" t="s">
        <v>77</v>
      </c>
      <c r="C39" s="88" t="s">
        <v>35</v>
      </c>
      <c r="D39" s="88" t="s">
        <v>24</v>
      </c>
      <c r="E39" s="89">
        <v>41793</v>
      </c>
      <c r="F39" s="90" t="s">
        <v>1</v>
      </c>
      <c r="G39" s="91">
        <v>20000000</v>
      </c>
      <c r="H39" s="91">
        <v>2766460.6</v>
      </c>
      <c r="I39" s="91"/>
      <c r="J39" s="91">
        <v>2766460.6</v>
      </c>
      <c r="K39" s="91">
        <v>571113.02</v>
      </c>
      <c r="L39" s="91"/>
      <c r="M39" s="91"/>
      <c r="N39" s="91"/>
      <c r="O39" s="91">
        <v>0</v>
      </c>
      <c r="P39" s="65"/>
    </row>
    <row r="40" spans="1:16" s="32" customFormat="1" ht="48.75" customHeight="1">
      <c r="A40" s="73">
        <f>A39+1</f>
        <v>34</v>
      </c>
      <c r="B40" s="87" t="s">
        <v>67</v>
      </c>
      <c r="C40" s="88" t="s">
        <v>36</v>
      </c>
      <c r="D40" s="88" t="s">
        <v>37</v>
      </c>
      <c r="E40" s="89">
        <v>41996</v>
      </c>
      <c r="F40" s="90" t="s">
        <v>0</v>
      </c>
      <c r="G40" s="91">
        <v>59000000</v>
      </c>
      <c r="H40" s="91">
        <v>49851922.2</v>
      </c>
      <c r="I40" s="91"/>
      <c r="J40" s="91"/>
      <c r="K40" s="91">
        <v>4669402.519</v>
      </c>
      <c r="L40" s="91"/>
      <c r="M40" s="91"/>
      <c r="N40" s="91">
        <v>49851922.2</v>
      </c>
      <c r="O40" s="91">
        <v>163344808.28052002</v>
      </c>
      <c r="P40" s="65"/>
    </row>
    <row r="41" spans="1:16" s="32" customFormat="1" ht="59.25" customHeight="1">
      <c r="A41" s="73">
        <f t="shared" si="1"/>
        <v>35</v>
      </c>
      <c r="B41" s="87" t="s">
        <v>76</v>
      </c>
      <c r="C41" s="88" t="s">
        <v>40</v>
      </c>
      <c r="D41" s="88" t="s">
        <v>21</v>
      </c>
      <c r="E41" s="89">
        <v>42089</v>
      </c>
      <c r="F41" s="90" t="s">
        <v>0</v>
      </c>
      <c r="G41" s="91">
        <v>108000000</v>
      </c>
      <c r="H41" s="91">
        <v>69115961.38</v>
      </c>
      <c r="I41" s="91"/>
      <c r="J41" s="91"/>
      <c r="K41" s="91"/>
      <c r="L41" s="91"/>
      <c r="M41" s="91"/>
      <c r="N41" s="91">
        <v>69115961.38</v>
      </c>
      <c r="O41" s="91">
        <v>226465359.057708</v>
      </c>
      <c r="P41" s="65"/>
    </row>
    <row r="42" spans="1:16" s="32" customFormat="1" ht="59.25" customHeight="1">
      <c r="A42" s="73">
        <f t="shared" si="1"/>
        <v>36</v>
      </c>
      <c r="B42" s="87" t="s">
        <v>77</v>
      </c>
      <c r="C42" s="88" t="s">
        <v>52</v>
      </c>
      <c r="D42" s="88" t="s">
        <v>22</v>
      </c>
      <c r="E42" s="89">
        <v>42320</v>
      </c>
      <c r="F42" s="90" t="s">
        <v>1</v>
      </c>
      <c r="G42" s="91">
        <v>4300000</v>
      </c>
      <c r="H42" s="91">
        <v>305857.9</v>
      </c>
      <c r="I42" s="91"/>
      <c r="J42" s="91">
        <v>40113.93</v>
      </c>
      <c r="K42" s="91">
        <v>113066.351</v>
      </c>
      <c r="L42" s="91"/>
      <c r="M42" s="91"/>
      <c r="N42" s="91">
        <v>265743.97</v>
      </c>
      <c r="O42" s="91">
        <v>1069167.7145009998</v>
      </c>
      <c r="P42" s="65"/>
    </row>
    <row r="43" spans="1:16" s="32" customFormat="1" ht="59.25" customHeight="1">
      <c r="A43" s="73">
        <f t="shared" si="1"/>
        <v>37</v>
      </c>
      <c r="B43" s="87" t="s">
        <v>76</v>
      </c>
      <c r="C43" s="88" t="s">
        <v>41</v>
      </c>
      <c r="D43" s="88" t="s">
        <v>21</v>
      </c>
      <c r="E43" s="89">
        <v>42398</v>
      </c>
      <c r="F43" s="90" t="s">
        <v>2</v>
      </c>
      <c r="G43" s="91">
        <v>23005000</v>
      </c>
      <c r="H43" s="91">
        <v>18040954.11</v>
      </c>
      <c r="I43" s="91"/>
      <c r="J43" s="91">
        <v>1150250</v>
      </c>
      <c r="K43" s="91"/>
      <c r="L43" s="91"/>
      <c r="M43" s="91"/>
      <c r="N43" s="91">
        <v>16890704.11</v>
      </c>
      <c r="O43" s="91">
        <v>79710334.77143072</v>
      </c>
      <c r="P43" s="65"/>
    </row>
    <row r="44" spans="1:16" s="32" customFormat="1" ht="59.25" customHeight="1">
      <c r="A44" s="73">
        <f aca="true" t="shared" si="2" ref="A44:A51">A43+1</f>
        <v>38</v>
      </c>
      <c r="B44" s="87" t="s">
        <v>76</v>
      </c>
      <c r="C44" s="88" t="s">
        <v>42</v>
      </c>
      <c r="D44" s="88" t="s">
        <v>21</v>
      </c>
      <c r="E44" s="89">
        <v>42398</v>
      </c>
      <c r="F44" s="90" t="s">
        <v>0</v>
      </c>
      <c r="G44" s="91">
        <v>43000000</v>
      </c>
      <c r="H44" s="91">
        <v>29082880.32</v>
      </c>
      <c r="I44" s="91"/>
      <c r="J44" s="91"/>
      <c r="K44" s="91"/>
      <c r="L44" s="91"/>
      <c r="M44" s="91"/>
      <c r="N44" s="91">
        <v>29082880.32</v>
      </c>
      <c r="O44" s="91">
        <v>95292965.656512</v>
      </c>
      <c r="P44" s="65"/>
    </row>
    <row r="45" spans="1:16" s="32" customFormat="1" ht="61.5" customHeight="1">
      <c r="A45" s="73">
        <f>A44+1</f>
        <v>39</v>
      </c>
      <c r="B45" s="87" t="s">
        <v>76</v>
      </c>
      <c r="C45" s="88" t="s">
        <v>53</v>
      </c>
      <c r="D45" s="88" t="s">
        <v>23</v>
      </c>
      <c r="E45" s="89">
        <v>42415</v>
      </c>
      <c r="F45" s="90" t="s">
        <v>1</v>
      </c>
      <c r="G45" s="91">
        <v>100000000</v>
      </c>
      <c r="H45" s="91"/>
      <c r="I45" s="91"/>
      <c r="J45" s="91"/>
      <c r="K45" s="91"/>
      <c r="L45" s="91"/>
      <c r="M45" s="91"/>
      <c r="N45" s="91"/>
      <c r="O45" s="91">
        <v>0</v>
      </c>
      <c r="P45" s="65"/>
    </row>
    <row r="46" spans="1:16" ht="39.75" customHeight="1">
      <c r="A46" s="73">
        <f t="shared" si="2"/>
        <v>40</v>
      </c>
      <c r="B46" s="87" t="s">
        <v>78</v>
      </c>
      <c r="C46" s="88" t="s">
        <v>55</v>
      </c>
      <c r="D46" s="88" t="s">
        <v>22</v>
      </c>
      <c r="E46" s="89">
        <v>42457</v>
      </c>
      <c r="F46" s="90" t="s">
        <v>1</v>
      </c>
      <c r="G46" s="91">
        <v>3700000</v>
      </c>
      <c r="H46" s="91">
        <v>3540821.5</v>
      </c>
      <c r="I46" s="91"/>
      <c r="J46" s="91">
        <v>1338326.94</v>
      </c>
      <c r="K46" s="91">
        <v>162862.66</v>
      </c>
      <c r="L46" s="91">
        <v>33.66</v>
      </c>
      <c r="M46" s="91"/>
      <c r="N46" s="91">
        <v>2202494.56</v>
      </c>
      <c r="O46" s="91">
        <v>8861296.363248</v>
      </c>
      <c r="P46" s="65"/>
    </row>
    <row r="47" spans="1:16" s="32" customFormat="1" ht="50.25" customHeight="1">
      <c r="A47" s="73">
        <f t="shared" si="2"/>
        <v>41</v>
      </c>
      <c r="B47" s="87" t="s">
        <v>17</v>
      </c>
      <c r="C47" s="88" t="s">
        <v>43</v>
      </c>
      <c r="D47" s="88" t="s">
        <v>24</v>
      </c>
      <c r="E47" s="89">
        <v>42506</v>
      </c>
      <c r="F47" s="90" t="s">
        <v>1</v>
      </c>
      <c r="G47" s="91">
        <v>30000000</v>
      </c>
      <c r="H47" s="91">
        <v>26064707.31</v>
      </c>
      <c r="I47" s="91"/>
      <c r="J47" s="91"/>
      <c r="K47" s="91">
        <v>977876.805</v>
      </c>
      <c r="L47" s="91"/>
      <c r="M47" s="91"/>
      <c r="N47" s="91">
        <v>26064707.31</v>
      </c>
      <c r="O47" s="91">
        <v>104866136.92032298</v>
      </c>
      <c r="P47" s="65"/>
    </row>
    <row r="48" spans="1:16" s="32" customFormat="1" ht="32.25" customHeight="1">
      <c r="A48" s="73">
        <f t="shared" si="2"/>
        <v>42</v>
      </c>
      <c r="B48" s="87" t="s">
        <v>18</v>
      </c>
      <c r="C48" s="88" t="s">
        <v>46</v>
      </c>
      <c r="D48" s="88" t="s">
        <v>22</v>
      </c>
      <c r="E48" s="89">
        <v>42572</v>
      </c>
      <c r="F48" s="90" t="s">
        <v>1</v>
      </c>
      <c r="G48" s="91">
        <v>27000000</v>
      </c>
      <c r="H48" s="91">
        <v>26999995.3</v>
      </c>
      <c r="I48" s="91"/>
      <c r="J48" s="91">
        <v>5785714.29</v>
      </c>
      <c r="K48" s="91">
        <v>970048.83</v>
      </c>
      <c r="L48" s="91"/>
      <c r="M48" s="91"/>
      <c r="N48" s="91">
        <v>21214281.01</v>
      </c>
      <c r="O48" s="91">
        <v>85351416.787533</v>
      </c>
      <c r="P48" s="65"/>
    </row>
    <row r="49" spans="1:16" s="32" customFormat="1" ht="43.5" customHeight="1">
      <c r="A49" s="73">
        <f t="shared" si="2"/>
        <v>43</v>
      </c>
      <c r="B49" s="87" t="s">
        <v>79</v>
      </c>
      <c r="C49" s="88" t="s">
        <v>54</v>
      </c>
      <c r="D49" s="88" t="s">
        <v>22</v>
      </c>
      <c r="E49" s="89">
        <v>42641</v>
      </c>
      <c r="F49" s="90" t="s">
        <v>5</v>
      </c>
      <c r="G49" s="91">
        <v>27922005.12</v>
      </c>
      <c r="H49" s="91">
        <v>27922005.12</v>
      </c>
      <c r="I49" s="91"/>
      <c r="J49" s="91">
        <v>5863209.72</v>
      </c>
      <c r="K49" s="91">
        <v>7808874.35</v>
      </c>
      <c r="L49" s="91">
        <v>120077.1</v>
      </c>
      <c r="M49" s="91"/>
      <c r="N49" s="91">
        <v>22058795.4</v>
      </c>
      <c r="O49" s="91">
        <v>22058795.4</v>
      </c>
      <c r="P49" s="65"/>
    </row>
    <row r="50" spans="1:16" s="32" customFormat="1" ht="52.5" customHeight="1">
      <c r="A50" s="72">
        <f t="shared" si="2"/>
        <v>44</v>
      </c>
      <c r="B50" s="87" t="s">
        <v>75</v>
      </c>
      <c r="C50" s="96" t="s">
        <v>80</v>
      </c>
      <c r="D50" s="88" t="s">
        <v>24</v>
      </c>
      <c r="E50" s="89">
        <v>42734</v>
      </c>
      <c r="F50" s="90" t="s">
        <v>1</v>
      </c>
      <c r="G50" s="91">
        <v>76854131</v>
      </c>
      <c r="H50" s="91">
        <v>76854131</v>
      </c>
      <c r="I50" s="91"/>
      <c r="J50" s="91">
        <v>3000000</v>
      </c>
      <c r="K50" s="91">
        <v>14536829.245</v>
      </c>
      <c r="L50" s="91"/>
      <c r="M50" s="91"/>
      <c r="N50" s="91">
        <v>73854131</v>
      </c>
      <c r="O50" s="91">
        <v>297137325.25229996</v>
      </c>
      <c r="P50" s="65"/>
    </row>
    <row r="51" spans="1:16" s="32" customFormat="1" ht="62.25" customHeight="1">
      <c r="A51" s="72">
        <f t="shared" si="2"/>
        <v>45</v>
      </c>
      <c r="B51" s="87" t="s">
        <v>76</v>
      </c>
      <c r="C51" s="96" t="s">
        <v>81</v>
      </c>
      <c r="D51" s="96" t="s">
        <v>21</v>
      </c>
      <c r="E51" s="89">
        <v>42790</v>
      </c>
      <c r="F51" s="97" t="s">
        <v>0</v>
      </c>
      <c r="G51" s="91">
        <v>94000000</v>
      </c>
      <c r="H51" s="91">
        <v>34863336.76</v>
      </c>
      <c r="I51" s="91"/>
      <c r="J51" s="91"/>
      <c r="K51" s="91"/>
      <c r="L51" s="91"/>
      <c r="M51" s="91"/>
      <c r="N51" s="91">
        <v>34863336.76</v>
      </c>
      <c r="O51" s="91">
        <v>114233209.227816</v>
      </c>
      <c r="P51" s="65"/>
    </row>
    <row r="52" spans="1:16" s="32" customFormat="1" ht="62.25" customHeight="1">
      <c r="A52" s="72">
        <f aca="true" t="shared" si="3" ref="A52:A59">A51+1</f>
        <v>46</v>
      </c>
      <c r="B52" s="87" t="s">
        <v>77</v>
      </c>
      <c r="C52" s="96" t="s">
        <v>15</v>
      </c>
      <c r="D52" s="96" t="s">
        <v>22</v>
      </c>
      <c r="E52" s="89">
        <v>42817</v>
      </c>
      <c r="F52" s="97" t="s">
        <v>1</v>
      </c>
      <c r="G52" s="91">
        <v>1132707.26</v>
      </c>
      <c r="H52" s="91">
        <v>1132707.26</v>
      </c>
      <c r="I52" s="91"/>
      <c r="J52" s="91">
        <v>666000</v>
      </c>
      <c r="K52" s="91">
        <v>34431.44</v>
      </c>
      <c r="L52" s="91"/>
      <c r="M52" s="91"/>
      <c r="N52" s="91">
        <v>466707.26</v>
      </c>
      <c r="O52" s="91">
        <v>1877703.319158</v>
      </c>
      <c r="P52" s="65"/>
    </row>
    <row r="53" spans="1:16" s="32" customFormat="1" ht="59.25" customHeight="1">
      <c r="A53" s="72">
        <f t="shared" si="3"/>
        <v>47</v>
      </c>
      <c r="B53" s="87" t="s">
        <v>67</v>
      </c>
      <c r="C53" s="78" t="s">
        <v>84</v>
      </c>
      <c r="D53" s="96" t="s">
        <v>24</v>
      </c>
      <c r="E53" s="89">
        <v>42923</v>
      </c>
      <c r="F53" s="97" t="s">
        <v>1</v>
      </c>
      <c r="G53" s="91">
        <v>125000000</v>
      </c>
      <c r="H53" s="91">
        <v>1345421</v>
      </c>
      <c r="I53" s="91"/>
      <c r="J53" s="91"/>
      <c r="K53" s="91">
        <v>2247201.12</v>
      </c>
      <c r="L53" s="91"/>
      <c r="M53" s="91"/>
      <c r="N53" s="91">
        <v>1345421</v>
      </c>
      <c r="O53" s="91">
        <v>5413032.3093</v>
      </c>
      <c r="P53" s="65"/>
    </row>
    <row r="54" spans="1:16" s="32" customFormat="1" ht="48.75" customHeight="1">
      <c r="A54" s="72">
        <f t="shared" si="3"/>
        <v>48</v>
      </c>
      <c r="B54" s="87" t="s">
        <v>87</v>
      </c>
      <c r="C54" s="78" t="s">
        <v>85</v>
      </c>
      <c r="D54" s="96" t="s">
        <v>86</v>
      </c>
      <c r="E54" s="89">
        <v>42936</v>
      </c>
      <c r="F54" s="97" t="s">
        <v>1</v>
      </c>
      <c r="G54" s="91">
        <v>7000000</v>
      </c>
      <c r="H54" s="91">
        <v>7000000</v>
      </c>
      <c r="I54" s="91"/>
      <c r="J54" s="91"/>
      <c r="K54" s="91">
        <v>222800.69</v>
      </c>
      <c r="L54" s="91"/>
      <c r="M54" s="91"/>
      <c r="N54" s="91">
        <v>7000000</v>
      </c>
      <c r="O54" s="91">
        <v>28163100</v>
      </c>
      <c r="P54" s="65"/>
    </row>
    <row r="55" spans="1:16" s="32" customFormat="1" ht="36" customHeight="1">
      <c r="A55" s="72">
        <f t="shared" si="3"/>
        <v>49</v>
      </c>
      <c r="B55" s="87" t="s">
        <v>17</v>
      </c>
      <c r="C55" s="106" t="s">
        <v>88</v>
      </c>
      <c r="D55" s="100" t="s">
        <v>22</v>
      </c>
      <c r="E55" s="89">
        <v>42992</v>
      </c>
      <c r="F55" s="97" t="s">
        <v>1</v>
      </c>
      <c r="G55" s="91">
        <v>5500000</v>
      </c>
      <c r="H55" s="91">
        <v>5244977.05</v>
      </c>
      <c r="I55" s="91"/>
      <c r="J55" s="91">
        <v>253552.18</v>
      </c>
      <c r="K55" s="91">
        <v>93903.67</v>
      </c>
      <c r="L55" s="91"/>
      <c r="M55" s="91"/>
      <c r="N55" s="91">
        <v>4991424.87</v>
      </c>
      <c r="O55" s="91">
        <v>20081999.679471</v>
      </c>
      <c r="P55" s="65"/>
    </row>
    <row r="56" spans="1:16" s="32" customFormat="1" ht="81" customHeight="1">
      <c r="A56" s="72">
        <f t="shared" si="3"/>
        <v>50</v>
      </c>
      <c r="B56" s="87" t="s">
        <v>70</v>
      </c>
      <c r="C56" s="96" t="s">
        <v>30</v>
      </c>
      <c r="D56" s="100" t="s">
        <v>22</v>
      </c>
      <c r="E56" s="89">
        <v>43048</v>
      </c>
      <c r="F56" s="97" t="s">
        <v>5</v>
      </c>
      <c r="G56" s="91">
        <v>37023382.16</v>
      </c>
      <c r="H56" s="91">
        <v>37023382.16</v>
      </c>
      <c r="I56" s="91"/>
      <c r="J56" s="91">
        <v>1948600</v>
      </c>
      <c r="K56" s="91">
        <v>4384185.5</v>
      </c>
      <c r="L56" s="91"/>
      <c r="M56" s="91"/>
      <c r="N56" s="91">
        <v>35074782.16</v>
      </c>
      <c r="O56" s="91">
        <v>35074782.16</v>
      </c>
      <c r="P56" s="65"/>
    </row>
    <row r="57" spans="1:16" s="32" customFormat="1" ht="51" customHeight="1">
      <c r="A57" s="72">
        <f t="shared" si="3"/>
        <v>51</v>
      </c>
      <c r="B57" s="87" t="s">
        <v>70</v>
      </c>
      <c r="C57" s="96" t="s">
        <v>14</v>
      </c>
      <c r="D57" s="100" t="s">
        <v>22</v>
      </c>
      <c r="E57" s="89">
        <v>43048</v>
      </c>
      <c r="F57" s="97" t="s">
        <v>1</v>
      </c>
      <c r="G57" s="91">
        <v>17509199.83</v>
      </c>
      <c r="H57" s="91">
        <v>17509199.83</v>
      </c>
      <c r="I57" s="91"/>
      <c r="J57" s="91"/>
      <c r="K57" s="91">
        <v>464704.58</v>
      </c>
      <c r="L57" s="91"/>
      <c r="M57" s="91"/>
      <c r="N57" s="91">
        <v>17509199.83</v>
      </c>
      <c r="O57" s="91">
        <v>70444763.676039</v>
      </c>
      <c r="P57" s="65"/>
    </row>
    <row r="58" spans="1:16" s="32" customFormat="1" ht="84" customHeight="1">
      <c r="A58" s="72">
        <f t="shared" si="3"/>
        <v>52</v>
      </c>
      <c r="B58" s="87" t="s">
        <v>70</v>
      </c>
      <c r="C58" s="78" t="s">
        <v>90</v>
      </c>
      <c r="D58" s="101" t="s">
        <v>22</v>
      </c>
      <c r="E58" s="89">
        <v>43221</v>
      </c>
      <c r="F58" s="98" t="s">
        <v>1</v>
      </c>
      <c r="G58" s="91">
        <v>38000000</v>
      </c>
      <c r="H58" s="91">
        <v>17081985.89</v>
      </c>
      <c r="I58" s="91"/>
      <c r="J58" s="91"/>
      <c r="K58" s="91">
        <v>487042.86</v>
      </c>
      <c r="L58" s="91"/>
      <c r="M58" s="91"/>
      <c r="N58" s="91">
        <v>17081985.89</v>
      </c>
      <c r="O58" s="91">
        <v>68725953.831237</v>
      </c>
      <c r="P58" s="65"/>
    </row>
    <row r="59" spans="1:16" s="32" customFormat="1" ht="62.25" customHeight="1">
      <c r="A59" s="72">
        <f t="shared" si="3"/>
        <v>53</v>
      </c>
      <c r="B59" s="87" t="s">
        <v>77</v>
      </c>
      <c r="C59" s="78" t="s">
        <v>89</v>
      </c>
      <c r="D59" s="99" t="s">
        <v>24</v>
      </c>
      <c r="E59" s="89">
        <v>43220</v>
      </c>
      <c r="F59" s="98" t="s">
        <v>1</v>
      </c>
      <c r="G59" s="91">
        <v>30000000</v>
      </c>
      <c r="H59" s="91">
        <v>399293.58</v>
      </c>
      <c r="I59" s="91"/>
      <c r="J59" s="91"/>
      <c r="K59" s="91">
        <v>509766.95</v>
      </c>
      <c r="L59" s="91"/>
      <c r="M59" s="91"/>
      <c r="N59" s="91">
        <v>399293.58</v>
      </c>
      <c r="O59" s="91">
        <v>1606477.860414</v>
      </c>
      <c r="P59" s="65"/>
    </row>
    <row r="60" spans="1:16" s="32" customFormat="1" ht="44.25" customHeight="1">
      <c r="A60" s="72">
        <f aca="true" t="shared" si="4" ref="A60:A66">A59+1</f>
        <v>54</v>
      </c>
      <c r="B60" s="87" t="s">
        <v>18</v>
      </c>
      <c r="C60" s="78" t="s">
        <v>91</v>
      </c>
      <c r="D60" s="99" t="s">
        <v>22</v>
      </c>
      <c r="E60" s="89">
        <v>43530</v>
      </c>
      <c r="F60" s="98" t="s">
        <v>1</v>
      </c>
      <c r="G60" s="91">
        <v>15000000</v>
      </c>
      <c r="H60" s="91">
        <v>150000</v>
      </c>
      <c r="I60" s="91"/>
      <c r="J60" s="91"/>
      <c r="K60" s="91">
        <v>121214.581</v>
      </c>
      <c r="L60" s="91"/>
      <c r="M60" s="91"/>
      <c r="N60" s="91">
        <v>150000</v>
      </c>
      <c r="O60" s="91">
        <v>603495</v>
      </c>
      <c r="P60" s="65"/>
    </row>
    <row r="61" spans="1:16" s="32" customFormat="1" ht="51.75" customHeight="1">
      <c r="A61" s="75">
        <f t="shared" si="4"/>
        <v>55</v>
      </c>
      <c r="B61" s="87" t="s">
        <v>74</v>
      </c>
      <c r="C61" s="78" t="s">
        <v>92</v>
      </c>
      <c r="D61" s="78" t="s">
        <v>24</v>
      </c>
      <c r="E61" s="89">
        <v>43563</v>
      </c>
      <c r="F61" s="102" t="s">
        <v>1</v>
      </c>
      <c r="G61" s="91">
        <v>40000000</v>
      </c>
      <c r="H61" s="91">
        <v>531731.35</v>
      </c>
      <c r="I61" s="91"/>
      <c r="J61" s="91"/>
      <c r="K61" s="91">
        <v>597716.74</v>
      </c>
      <c r="L61" s="91"/>
      <c r="M61" s="91"/>
      <c r="N61" s="91">
        <v>531731.35</v>
      </c>
      <c r="O61" s="91">
        <v>2139314.7404549997</v>
      </c>
      <c r="P61" s="65"/>
    </row>
    <row r="62" spans="1:16" s="32" customFormat="1" ht="57" customHeight="1">
      <c r="A62" s="75">
        <f t="shared" si="4"/>
        <v>56</v>
      </c>
      <c r="B62" s="87" t="s">
        <v>67</v>
      </c>
      <c r="C62" s="99" t="s">
        <v>93</v>
      </c>
      <c r="D62" s="99" t="s">
        <v>37</v>
      </c>
      <c r="E62" s="89">
        <v>43784</v>
      </c>
      <c r="F62" s="98" t="s">
        <v>1</v>
      </c>
      <c r="G62" s="91">
        <v>62000000</v>
      </c>
      <c r="H62" s="91">
        <v>5375152.16</v>
      </c>
      <c r="I62" s="91"/>
      <c r="J62" s="91"/>
      <c r="K62" s="91">
        <v>195473.52</v>
      </c>
      <c r="L62" s="91"/>
      <c r="M62" s="91"/>
      <c r="N62" s="91">
        <v>5375152.16</v>
      </c>
      <c r="O62" s="103">
        <v>21625849.685328</v>
      </c>
      <c r="P62" s="70"/>
    </row>
    <row r="63" spans="1:16" s="32" customFormat="1" ht="39" customHeight="1">
      <c r="A63" s="75">
        <f t="shared" si="4"/>
        <v>57</v>
      </c>
      <c r="B63" s="87" t="s">
        <v>18</v>
      </c>
      <c r="C63" s="99" t="s">
        <v>94</v>
      </c>
      <c r="D63" s="99" t="s">
        <v>22</v>
      </c>
      <c r="E63" s="89">
        <v>43896</v>
      </c>
      <c r="F63" s="98" t="s">
        <v>1</v>
      </c>
      <c r="G63" s="91">
        <v>80000000</v>
      </c>
      <c r="H63" s="91">
        <v>31489205.54</v>
      </c>
      <c r="I63" s="91"/>
      <c r="J63" s="91"/>
      <c r="K63" s="91">
        <v>198292.96</v>
      </c>
      <c r="L63" s="91"/>
      <c r="M63" s="91"/>
      <c r="N63" s="91">
        <v>31489205.54</v>
      </c>
      <c r="O63" s="103">
        <v>126690520.64908199</v>
      </c>
      <c r="P63" s="70"/>
    </row>
    <row r="64" spans="1:16" s="32" customFormat="1" ht="57" customHeight="1">
      <c r="A64" s="75">
        <f t="shared" si="4"/>
        <v>58</v>
      </c>
      <c r="B64" s="87" t="s">
        <v>79</v>
      </c>
      <c r="C64" s="95" t="s">
        <v>95</v>
      </c>
      <c r="D64" s="99" t="s">
        <v>22</v>
      </c>
      <c r="E64" s="89">
        <v>43913</v>
      </c>
      <c r="F64" s="98" t="s">
        <v>5</v>
      </c>
      <c r="G64" s="77">
        <v>19000000</v>
      </c>
      <c r="H64" s="91">
        <v>43715906.35</v>
      </c>
      <c r="I64" s="91"/>
      <c r="J64" s="91"/>
      <c r="K64" s="91"/>
      <c r="L64" s="91"/>
      <c r="M64" s="91"/>
      <c r="N64" s="91">
        <v>43715906.35</v>
      </c>
      <c r="O64" s="103">
        <v>43715906.35</v>
      </c>
      <c r="P64" s="70"/>
    </row>
    <row r="65" spans="1:16" s="32" customFormat="1" ht="57" customHeight="1">
      <c r="A65" s="75">
        <f t="shared" si="4"/>
        <v>59</v>
      </c>
      <c r="B65" s="87" t="s">
        <v>18</v>
      </c>
      <c r="C65" s="78" t="s">
        <v>97</v>
      </c>
      <c r="D65" s="99" t="s">
        <v>24</v>
      </c>
      <c r="E65" s="89">
        <v>44020</v>
      </c>
      <c r="F65" s="98" t="s">
        <v>1</v>
      </c>
      <c r="G65" s="91">
        <v>75000000</v>
      </c>
      <c r="H65" s="91">
        <v>500000</v>
      </c>
      <c r="I65" s="91"/>
      <c r="J65" s="91"/>
      <c r="K65" s="91">
        <v>98541.66</v>
      </c>
      <c r="L65" s="91"/>
      <c r="M65" s="91"/>
      <c r="N65" s="91">
        <v>500000</v>
      </c>
      <c r="O65" s="103">
        <v>2011650</v>
      </c>
      <c r="P65" s="70"/>
    </row>
    <row r="66" spans="1:16" s="32" customFormat="1" ht="57" customHeight="1">
      <c r="A66" s="75">
        <f t="shared" si="4"/>
        <v>60</v>
      </c>
      <c r="B66" s="87" t="s">
        <v>67</v>
      </c>
      <c r="C66" s="78" t="s">
        <v>96</v>
      </c>
      <c r="D66" s="99" t="s">
        <v>22</v>
      </c>
      <c r="E66" s="89">
        <v>44040</v>
      </c>
      <c r="F66" s="98" t="s">
        <v>1</v>
      </c>
      <c r="G66" s="91">
        <v>100000000</v>
      </c>
      <c r="H66" s="91"/>
      <c r="I66" s="91"/>
      <c r="J66" s="91"/>
      <c r="K66" s="91">
        <v>592222.22</v>
      </c>
      <c r="L66" s="91"/>
      <c r="M66" s="91"/>
      <c r="N66" s="91"/>
      <c r="O66" s="103">
        <v>0</v>
      </c>
      <c r="P66" s="70"/>
    </row>
    <row r="67" spans="2:16" s="32" customFormat="1" ht="36.75" customHeight="1">
      <c r="B67" s="79" t="s">
        <v>100</v>
      </c>
      <c r="C67" s="79"/>
      <c r="D67" s="79"/>
      <c r="E67" s="79"/>
      <c r="F67" s="79"/>
      <c r="G67" s="79"/>
      <c r="H67" s="79"/>
      <c r="I67" s="79"/>
      <c r="J67" s="79"/>
      <c r="N67" s="104" t="s">
        <v>48</v>
      </c>
      <c r="O67" s="105">
        <f>SUM(O7:O66)</f>
        <v>3403164615.1204143</v>
      </c>
      <c r="P67" s="69"/>
    </row>
    <row r="68" spans="2:16" s="81" customFormat="1" ht="38.25" customHeight="1">
      <c r="B68" s="109" t="s">
        <v>110</v>
      </c>
      <c r="C68" s="109"/>
      <c r="D68" s="109"/>
      <c r="E68" s="109"/>
      <c r="F68" s="109"/>
      <c r="G68" s="109"/>
      <c r="H68" s="109"/>
      <c r="I68" s="109"/>
      <c r="J68" s="109"/>
      <c r="K68" s="109"/>
      <c r="L68" s="109"/>
      <c r="M68" s="109"/>
      <c r="N68" s="109"/>
      <c r="O68" s="109"/>
      <c r="P68" s="80"/>
    </row>
    <row r="69" spans="2:16" s="81" customFormat="1" ht="38.25" customHeight="1">
      <c r="B69" s="109" t="s">
        <v>99</v>
      </c>
      <c r="C69" s="109"/>
      <c r="D69" s="109"/>
      <c r="E69" s="109"/>
      <c r="F69" s="109"/>
      <c r="G69" s="109"/>
      <c r="H69" s="109"/>
      <c r="I69" s="109"/>
      <c r="J69" s="109"/>
      <c r="K69" s="109"/>
      <c r="L69" s="109"/>
      <c r="M69" s="109"/>
      <c r="N69" s="109"/>
      <c r="O69" s="109"/>
      <c r="P69" s="80"/>
    </row>
    <row r="70" spans="2:10" s="81" customFormat="1" ht="31.5" customHeight="1">
      <c r="B70" s="110" t="s">
        <v>63</v>
      </c>
      <c r="C70" s="110"/>
      <c r="D70" s="110"/>
      <c r="E70" s="110"/>
      <c r="F70" s="110"/>
      <c r="G70" s="110"/>
      <c r="H70" s="110"/>
      <c r="I70" s="110"/>
      <c r="J70" s="110"/>
    </row>
    <row r="71" spans="2:15" s="32" customFormat="1" ht="24" customHeight="1">
      <c r="B71" s="107"/>
      <c r="C71" s="107"/>
      <c r="D71" s="107"/>
      <c r="E71" s="107"/>
      <c r="F71" s="107"/>
      <c r="G71" s="107"/>
      <c r="H71" s="107"/>
      <c r="I71" s="107"/>
      <c r="J71" s="107"/>
      <c r="K71" s="107"/>
      <c r="L71" s="107"/>
      <c r="M71" s="107"/>
      <c r="N71" s="107"/>
      <c r="O71" s="108"/>
    </row>
    <row r="72" spans="2:14" s="32" customFormat="1" ht="24" customHeight="1" hidden="1">
      <c r="B72" s="48"/>
      <c r="C72" s="43"/>
      <c r="D72" s="31"/>
      <c r="E72" s="52" t="s">
        <v>47</v>
      </c>
      <c r="F72" s="53" t="s">
        <v>0</v>
      </c>
      <c r="G72" s="54">
        <f>SUMIF($F$7:$F$66,$F$72,G$7:G$66)</f>
        <v>340196979.99</v>
      </c>
      <c r="H72" s="54">
        <f>SUMIF($F$7:$F$66,$F$72,H$7:H$66)</f>
        <v>219111080.64999998</v>
      </c>
      <c r="I72" s="54">
        <f>SUMIF($F$7:$F$66,$F$72,I$7:I$66)</f>
        <v>4640459.88</v>
      </c>
      <c r="J72" s="54">
        <f>SUMIF($F$7:$F$66,$F$72,J$7:J$66)</f>
        <v>31556520.110000003</v>
      </c>
      <c r="K72" s="54">
        <f>SUMIF($F$7:$F$66,$F$72,K$7:K$66)</f>
        <v>24968877.018000003</v>
      </c>
      <c r="L72" s="54">
        <f>SUMIF($F$7:$F$66,$F$72,L$7:L$66)</f>
        <v>0</v>
      </c>
      <c r="M72" s="54">
        <f>SUMIF($F$7:$F$66,$F$72,M$7:M$66)</f>
        <v>0</v>
      </c>
      <c r="N72" s="54">
        <f>SUMIF($F$7:$F$66,$F$72,N$7:N$66)</f>
        <v>182914100.66</v>
      </c>
    </row>
    <row r="73" spans="2:14" s="32" customFormat="1" ht="24" customHeight="1" hidden="1">
      <c r="B73" s="48"/>
      <c r="C73" s="43"/>
      <c r="D73" s="31"/>
      <c r="E73" s="52" t="s">
        <v>48</v>
      </c>
      <c r="F73" s="53" t="s">
        <v>1</v>
      </c>
      <c r="G73" s="54">
        <f>SUMIF($F$7:$F$66,$F$73,G$7:G$66)</f>
        <v>1309030592.2199998</v>
      </c>
      <c r="H73" s="54">
        <f>SUMIF($F$7:$F$66,$F$73,H$7:H$66)</f>
        <v>661246275.1899999</v>
      </c>
      <c r="I73" s="54">
        <f>SUMIF($F$7:$F$66,$F$73,I$7:I$66)</f>
        <v>8840350.46</v>
      </c>
      <c r="J73" s="54">
        <f>SUMIF($F$7:$F$66,$F$73,J$7:J$66)</f>
        <v>155639936.305</v>
      </c>
      <c r="K73" s="54">
        <f>SUMIF($F$7:$F$66,$F$73,K$7:K$66)</f>
        <v>61361116.284</v>
      </c>
      <c r="L73" s="54">
        <f>SUMIF($F$7:$F$66,$F$73,L$7:L$66)</f>
        <v>33.66</v>
      </c>
      <c r="M73" s="54">
        <f>SUMIF($F$7:$F$66,$F$73,M$7:M$66)</f>
        <v>0</v>
      </c>
      <c r="N73" s="54">
        <f>SUMIF($F$7:$F$66,$F$73,N$7:N$66)</f>
        <v>496765988.425</v>
      </c>
    </row>
    <row r="74" spans="2:15" ht="24" customHeight="1" hidden="1">
      <c r="B74" s="42"/>
      <c r="C74" s="43"/>
      <c r="E74" s="52" t="s">
        <v>47</v>
      </c>
      <c r="F74" s="53" t="s">
        <v>3</v>
      </c>
      <c r="G74" s="54">
        <f>SUMIF($F$7:$F$66,$F$74,G$7:G$66)</f>
        <v>2954862209</v>
      </c>
      <c r="H74" s="54">
        <f>SUMIF($F$7:$F$66,$F$74,H$7:H$66)</f>
        <v>2954862209</v>
      </c>
      <c r="I74" s="54">
        <f>SUMIF($F$7:$F$66,$F$74,I$7:I$66)</f>
        <v>0</v>
      </c>
      <c r="J74" s="54">
        <f>SUMIF($F$7:$F$66,$F$74,J$7:J$66)</f>
        <v>2287635241.19</v>
      </c>
      <c r="K74" s="54">
        <f>SUMIF($F$7:$F$66,$F$74,K$7:K$66)</f>
        <v>515950441.036</v>
      </c>
      <c r="L74" s="54">
        <f>SUMIF($F$7:$F$66,$F$74,L$7:L$66)</f>
        <v>0</v>
      </c>
      <c r="M74" s="54">
        <f>SUMIF($F$7:$F$66,$F$74,M$7:M$66)</f>
        <v>0</v>
      </c>
      <c r="N74" s="54">
        <f>SUMIF($F$7:$F$66,$F$74,N$7:N$66)</f>
        <v>667226967.81</v>
      </c>
      <c r="O74" s="32"/>
    </row>
    <row r="75" spans="2:15" ht="14.25" hidden="1">
      <c r="B75" s="42"/>
      <c r="C75" s="43"/>
      <c r="E75" s="52" t="s">
        <v>48</v>
      </c>
      <c r="F75" s="53" t="s">
        <v>4</v>
      </c>
      <c r="G75" s="54">
        <f>SUMIF($F$7:$F$66,$F$75,G$7:G$66)</f>
        <v>0</v>
      </c>
      <c r="H75" s="54">
        <f>SUMIF($F$7:$F$66,$F$75,H$7:H$66)</f>
        <v>0</v>
      </c>
      <c r="I75" s="54">
        <f>SUMIF($F$7:$F$66,$F$75,I$7:I$66)</f>
        <v>0</v>
      </c>
      <c r="J75" s="54">
        <f>SUMIF($F$7:$F$66,$F$75,J$7:J$66)</f>
        <v>0</v>
      </c>
      <c r="K75" s="54">
        <f>SUMIF($F$7:$F$66,$F$75,K$7:K$66)</f>
        <v>0</v>
      </c>
      <c r="L75" s="54">
        <f>SUMIF($F$7:$F$66,$F$75,L$7:L$66)</f>
        <v>0</v>
      </c>
      <c r="M75" s="54">
        <f>SUMIF($F$7:$F$66,$F$75,M$7:M$66)</f>
        <v>0</v>
      </c>
      <c r="N75" s="54">
        <f>SUMIF($F$7:$F$66,$F$75,N$7:N$66)</f>
        <v>0</v>
      </c>
      <c r="O75" s="32"/>
    </row>
    <row r="76" spans="5:15" ht="25.5" customHeight="1" hidden="1">
      <c r="E76" s="52" t="s">
        <v>48</v>
      </c>
      <c r="F76" s="53" t="s">
        <v>2</v>
      </c>
      <c r="G76" s="54">
        <f>SUMIF($F$7:$F$50,$F$76,G$7:G$50)</f>
        <v>192797548</v>
      </c>
      <c r="H76" s="54">
        <f>SUMIF($F$7:$F$50,$F$76,H$7:H$50)</f>
        <v>167033593.94</v>
      </c>
      <c r="I76" s="54">
        <f>SUMIF($F$7:$F$50,$F$76,I$7:I$50)</f>
        <v>0</v>
      </c>
      <c r="J76" s="54">
        <f>SUMIF($F$7:$F$50,$F$76,J$7:J$50)</f>
        <v>22273445.509999998</v>
      </c>
      <c r="K76" s="54">
        <f>SUMIF($F$7:$F$50,$F$76,K$7:K$50)</f>
        <v>1486603.47</v>
      </c>
      <c r="L76" s="54">
        <f>SUMIF($F$7:$F$50,$F$76,L$7:L$50)</f>
        <v>0</v>
      </c>
      <c r="M76" s="54">
        <f>SUMIF($F$7:$F$50,$F$76,M$7:M$50)</f>
        <v>0</v>
      </c>
      <c r="N76" s="54">
        <f>SUMIF($F$7:$F$50,$F$76,N$7:N$50)</f>
        <v>144760148.43</v>
      </c>
      <c r="O76" s="32"/>
    </row>
    <row r="77" spans="5:15" ht="14.25" hidden="1">
      <c r="E77" s="52" t="s">
        <v>48</v>
      </c>
      <c r="F77" s="55" t="s">
        <v>5</v>
      </c>
      <c r="G77" s="54">
        <f>SUMIF($F$7:$F$66,$F$77,G$7:G$66)</f>
        <v>83945387.28</v>
      </c>
      <c r="H77" s="54">
        <f>SUMIF($F$7:$F$66,$F$77,H$7:H$66)</f>
        <v>108661293.63</v>
      </c>
      <c r="I77" s="54">
        <f>SUMIF($F$7:$F$66,$F$77,I$7:I$66)</f>
        <v>0</v>
      </c>
      <c r="J77" s="54">
        <f>SUMIF($F$7:$F$66,$F$77,J$7:J$66)</f>
        <v>7811809.72</v>
      </c>
      <c r="K77" s="54">
        <f>SUMIF($F$7:$F$66,$F$77,K$7:K$66)</f>
        <v>12193059.85</v>
      </c>
      <c r="L77" s="54">
        <f>SUMIF($F$7:$F$66,$F$77,L$7:L$66)</f>
        <v>120077.1</v>
      </c>
      <c r="M77" s="54">
        <f>SUMIF($F$7:$F$66,$F$77,M$7:M$66)</f>
        <v>0</v>
      </c>
      <c r="N77" s="54">
        <f>SUMIF($F$7:$F$66,$F$77,N$7:N$66)</f>
        <v>100849483.91</v>
      </c>
      <c r="O77" s="62">
        <f>SUM(O7:O66)</f>
        <v>3403164615.1204143</v>
      </c>
    </row>
    <row r="78" spans="5:15" ht="14.25" hidden="1">
      <c r="E78" s="41"/>
      <c r="G78" s="44"/>
      <c r="H78" s="44"/>
      <c r="I78" s="44"/>
      <c r="J78" s="44"/>
      <c r="K78" s="44"/>
      <c r="L78" s="44"/>
      <c r="M78" s="44"/>
      <c r="N78" s="44"/>
      <c r="O78" s="46"/>
    </row>
    <row r="79" spans="5:15" ht="14.25" hidden="1">
      <c r="E79" s="41"/>
      <c r="F79" s="56"/>
      <c r="G79" s="60">
        <f>G72*Sheet1!$D$3</f>
        <v>1114689424.635234</v>
      </c>
      <c r="H79" s="60">
        <f>H72*Sheet1!$D$3</f>
        <v>717939366.85779</v>
      </c>
      <c r="I79" s="60">
        <f>I72*Sheet1!$D$3</f>
        <v>15204930.842808</v>
      </c>
      <c r="J79" s="60">
        <f>J72*Sheet1!$D$3</f>
        <v>103398093.79242602</v>
      </c>
      <c r="K79" s="60">
        <f>K72*Sheet1!$D$3</f>
        <v>81813022.43717882</v>
      </c>
      <c r="L79" s="60">
        <f>L72*Sheet1!$D$3</f>
        <v>0</v>
      </c>
      <c r="M79" s="60">
        <f>M72*Sheet1!$D$3</f>
        <v>0</v>
      </c>
      <c r="N79" s="60">
        <f>N72*Sheet1!$D$3</f>
        <v>599336342.222556</v>
      </c>
      <c r="O79" s="57">
        <f>SUM(O7:O48)</f>
        <v>2541560735.979814</v>
      </c>
    </row>
    <row r="80" spans="5:15" ht="14.25" hidden="1">
      <c r="E80" s="41"/>
      <c r="F80" s="56"/>
      <c r="G80" s="60">
        <f>G73*Sheet1!$B$3</f>
        <v>5266622781.678725</v>
      </c>
      <c r="H80" s="60">
        <f>H73*Sheet1!$B$3</f>
        <v>2660392138.9719267</v>
      </c>
      <c r="I80" s="60">
        <f>I73*Sheet1!$B$3</f>
        <v>35567382.005718</v>
      </c>
      <c r="J80" s="60">
        <f>J73*Sheet1!$B$3</f>
        <v>626186155.7359065</v>
      </c>
      <c r="K80" s="60">
        <f>K73*Sheet1!$B$3</f>
        <v>246874179.1454172</v>
      </c>
      <c r="L80" s="63">
        <f>L73*Sheet1!$B$3</f>
        <v>135.424278</v>
      </c>
      <c r="M80" s="60">
        <f>M73*Sheet1!$B$3</f>
        <v>0</v>
      </c>
      <c r="N80" s="60">
        <f>N73*Sheet1!$B$3</f>
        <v>1998638601.2303026</v>
      </c>
      <c r="O80" s="58"/>
    </row>
    <row r="81" spans="5:15" ht="14.25" hidden="1">
      <c r="E81" s="41"/>
      <c r="F81" s="56"/>
      <c r="G81" s="60">
        <f>G74*Sheet1!$F$3</f>
        <v>93843468.895631</v>
      </c>
      <c r="H81" s="60">
        <f>H74*Sheet1!$F$3</f>
        <v>93843468.895631</v>
      </c>
      <c r="I81" s="60">
        <f>I74*Sheet1!$F$3</f>
        <v>0</v>
      </c>
      <c r="J81" s="60">
        <f>J74*Sheet1!$F$3</f>
        <v>72653007.62495321</v>
      </c>
      <c r="K81" s="60">
        <f>K74*Sheet1!$F$3</f>
        <v>16386070.056862326</v>
      </c>
      <c r="L81" s="60">
        <f>L74*Sheet1!$F$3</f>
        <v>0</v>
      </c>
      <c r="M81" s="60">
        <f>M74*Sheet1!$F$3</f>
        <v>0</v>
      </c>
      <c r="N81" s="60">
        <f>N74*Sheet1!$F$3</f>
        <v>21190461.27067779</v>
      </c>
      <c r="O81" s="58"/>
    </row>
    <row r="82" spans="6:15" ht="14.25" hidden="1">
      <c r="F82" s="56"/>
      <c r="G82" s="60">
        <f>G75*Sheet1!$E$3</f>
        <v>0</v>
      </c>
      <c r="H82" s="60">
        <f>H75*Sheet1!$E$3</f>
        <v>0</v>
      </c>
      <c r="I82" s="60">
        <f>I75*Sheet1!$E$3</f>
        <v>0</v>
      </c>
      <c r="J82" s="60">
        <f>J75*Sheet1!$E$3</f>
        <v>0</v>
      </c>
      <c r="K82" s="60">
        <f>K75*Sheet1!$E$3</f>
        <v>0</v>
      </c>
      <c r="L82" s="60">
        <f>L75*Sheet1!$E$3</f>
        <v>0</v>
      </c>
      <c r="M82" s="60">
        <f>M75*Sheet1!$E$3</f>
        <v>0</v>
      </c>
      <c r="N82" s="60">
        <f>N75*Sheet1!$E$3</f>
        <v>0</v>
      </c>
      <c r="O82" s="58"/>
    </row>
    <row r="83" spans="6:15" ht="14.25" hidden="1">
      <c r="F83" s="56"/>
      <c r="G83" s="60">
        <f>G76*Sheet1!$G$3</f>
        <v>909847037.4063631</v>
      </c>
      <c r="H83" s="60">
        <f>H76*Sheet1!$G$3</f>
        <v>788262206.4967675</v>
      </c>
      <c r="I83" s="60">
        <f>I76*Sheet1!$G$3</f>
        <v>0</v>
      </c>
      <c r="J83" s="60">
        <f>J76*Sheet1!$G$3</f>
        <v>105112480.00988871</v>
      </c>
      <c r="K83" s="60">
        <f>K76*Sheet1!$G$3</f>
        <v>7015554.798329278</v>
      </c>
      <c r="L83" s="60">
        <f>L76*Sheet1!$G$3</f>
        <v>0</v>
      </c>
      <c r="M83" s="60">
        <f>M76*Sheet1!$G$3</f>
        <v>0</v>
      </c>
      <c r="N83" s="60">
        <f>N76*Sheet1!$G$3</f>
        <v>683149726.4868789</v>
      </c>
      <c r="O83" s="58"/>
    </row>
    <row r="84" spans="6:15" ht="14.25" hidden="1">
      <c r="F84" s="56"/>
      <c r="G84" s="60">
        <f>G77*Sheet1!$C$3</f>
        <v>83945387.28</v>
      </c>
      <c r="H84" s="60">
        <f>H77*Sheet1!$C$3</f>
        <v>108661293.63</v>
      </c>
      <c r="I84" s="60">
        <f>I77*Sheet1!$C$3</f>
        <v>0</v>
      </c>
      <c r="J84" s="60">
        <f>J77*Sheet1!$C$3</f>
        <v>7811809.72</v>
      </c>
      <c r="K84" s="60">
        <f>K77*Sheet1!$C$3</f>
        <v>12193059.85</v>
      </c>
      <c r="L84" s="60">
        <f>L77*Sheet1!$C$3</f>
        <v>120077.1</v>
      </c>
      <c r="M84" s="60">
        <f>M77*Sheet1!$C$3</f>
        <v>0</v>
      </c>
      <c r="N84" s="60">
        <f>N77*Sheet1!$C$3</f>
        <v>100849483.91</v>
      </c>
      <c r="O84" s="58"/>
    </row>
    <row r="85" spans="7:15" ht="14.25" hidden="1">
      <c r="G85" s="47">
        <f>SUM(G79:G84)</f>
        <v>7468948099.895953</v>
      </c>
      <c r="H85" s="47">
        <f aca="true" t="shared" si="5" ref="H85:M85">SUM(H79:H84)</f>
        <v>4369098474.852115</v>
      </c>
      <c r="I85" s="47">
        <f t="shared" si="5"/>
        <v>50772312.848526</v>
      </c>
      <c r="J85" s="47">
        <f t="shared" si="5"/>
        <v>915161546.8831744</v>
      </c>
      <c r="K85" s="47">
        <f t="shared" si="5"/>
        <v>364281886.28778774</v>
      </c>
      <c r="L85" s="64">
        <f t="shared" si="5"/>
        <v>120212.52427800001</v>
      </c>
      <c r="M85" s="47">
        <f t="shared" si="5"/>
        <v>0</v>
      </c>
      <c r="N85" s="47">
        <f>SUM(N79:N84)</f>
        <v>3403164615.1204147</v>
      </c>
      <c r="O85" s="59"/>
    </row>
    <row r="86" spans="7:14" ht="14.25" hidden="1">
      <c r="G86" s="47"/>
      <c r="H86" s="47"/>
      <c r="I86" s="47"/>
      <c r="J86" s="47"/>
      <c r="K86" s="47"/>
      <c r="L86" s="64"/>
      <c r="M86" s="47"/>
      <c r="N86" s="47"/>
    </row>
  </sheetData>
  <sheetProtection/>
  <mergeCells count="6">
    <mergeCell ref="B71:O71"/>
    <mergeCell ref="B68:O68"/>
    <mergeCell ref="B70:J70"/>
    <mergeCell ref="B69:O69"/>
    <mergeCell ref="B4:O4"/>
    <mergeCell ref="B5:O5"/>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82"/>
  <sheetViews>
    <sheetView zoomScalePageLayoutView="0" workbookViewId="0" topLeftCell="A1">
      <selection activeCell="I9" sqref="I9"/>
    </sheetView>
  </sheetViews>
  <sheetFormatPr defaultColWidth="8.796875" defaultRowHeight="14.25"/>
  <cols>
    <col min="1" max="1" width="12.3984375" style="5" customWidth="1"/>
    <col min="2" max="2" width="8.8984375" style="11" customWidth="1"/>
    <col min="3" max="3" width="8.8984375" style="16" customWidth="1"/>
    <col min="6" max="6" width="11.19921875" style="0" customWidth="1"/>
    <col min="7" max="8" width="10.5" style="0" bestFit="1" customWidth="1"/>
    <col min="9" max="9" width="28.59765625" style="24" customWidth="1"/>
    <col min="10" max="10" width="15.5" style="11" bestFit="1" customWidth="1"/>
  </cols>
  <sheetData>
    <row r="1" spans="1:10" s="17" customFormat="1" ht="14.25">
      <c r="A1" s="68">
        <v>44196</v>
      </c>
      <c r="B1" s="37"/>
      <c r="C1" s="37"/>
      <c r="D1" s="37"/>
      <c r="E1" s="37"/>
      <c r="F1" s="37"/>
      <c r="G1" s="37"/>
      <c r="I1" s="19"/>
      <c r="J1" s="20"/>
    </row>
    <row r="2" spans="1:10" s="17" customFormat="1" ht="24.75" customHeight="1">
      <c r="A2" s="37"/>
      <c r="B2" s="37" t="s">
        <v>1</v>
      </c>
      <c r="C2" s="37" t="s">
        <v>5</v>
      </c>
      <c r="D2" s="37" t="s">
        <v>0</v>
      </c>
      <c r="E2" s="37" t="s">
        <v>4</v>
      </c>
      <c r="F2" s="37" t="s">
        <v>3</v>
      </c>
      <c r="G2" s="37" t="s">
        <v>2</v>
      </c>
      <c r="I2" s="6"/>
      <c r="J2" s="20"/>
    </row>
    <row r="3" spans="1:10" s="17" customFormat="1" ht="18.75" customHeight="1">
      <c r="A3" s="37"/>
      <c r="B3" s="50">
        <v>4.0233</v>
      </c>
      <c r="C3" s="67">
        <v>1</v>
      </c>
      <c r="D3" s="50">
        <v>3.2766</v>
      </c>
      <c r="E3" s="66"/>
      <c r="F3" s="71">
        <f>3.1759/100</f>
        <v>0.031759</v>
      </c>
      <c r="G3" s="71">
        <v>4.71918365583344</v>
      </c>
      <c r="H3" s="51"/>
      <c r="I3" s="19"/>
      <c r="J3" s="20"/>
    </row>
    <row r="4" spans="1:10" ht="14.25">
      <c r="A4" s="4"/>
      <c r="B4" s="10"/>
      <c r="C4" s="15"/>
      <c r="I4" s="18"/>
      <c r="J4" s="10"/>
    </row>
    <row r="5" spans="1:10" ht="14.25">
      <c r="A5" s="3"/>
      <c r="B5" s="9"/>
      <c r="C5" s="14"/>
      <c r="I5" s="18"/>
      <c r="J5" s="10"/>
    </row>
    <row r="6" spans="1:10" ht="14.25">
      <c r="A6" s="4"/>
      <c r="B6" s="10"/>
      <c r="C6" s="15"/>
      <c r="I6" s="23"/>
      <c r="J6" s="9"/>
    </row>
    <row r="7" spans="1:10" ht="14.25">
      <c r="A7" s="4"/>
      <c r="B7" s="10"/>
      <c r="C7" s="15"/>
      <c r="I7" s="18"/>
      <c r="J7" s="10"/>
    </row>
    <row r="8" spans="1:10" ht="14.25">
      <c r="A8" s="3"/>
      <c r="B8" s="9"/>
      <c r="C8" s="14"/>
      <c r="I8" s="18"/>
      <c r="J8" s="10"/>
    </row>
    <row r="9" spans="1:10" ht="14.25">
      <c r="A9" s="4"/>
      <c r="B9" s="10"/>
      <c r="C9" s="15"/>
      <c r="I9" s="22"/>
      <c r="J9" s="8"/>
    </row>
    <row r="10" spans="1:10" ht="14.25">
      <c r="A10" s="4"/>
      <c r="B10" s="10"/>
      <c r="C10" s="15"/>
      <c r="I10" s="23"/>
      <c r="J10" s="9"/>
    </row>
    <row r="11" spans="1:10" ht="14.25">
      <c r="A11" s="3"/>
      <c r="B11" s="9"/>
      <c r="C11" s="14"/>
      <c r="I11" s="18"/>
      <c r="J11" s="10"/>
    </row>
    <row r="12" spans="1:10" ht="14.25">
      <c r="A12" s="4"/>
      <c r="B12" s="10"/>
      <c r="C12" s="15"/>
      <c r="I12" s="18"/>
      <c r="J12" s="10"/>
    </row>
    <row r="13" spans="1:10" ht="14.25">
      <c r="A13" s="4"/>
      <c r="B13" s="10"/>
      <c r="C13" s="15"/>
      <c r="I13" s="18"/>
      <c r="J13" s="10"/>
    </row>
    <row r="14" spans="1:10" ht="14.25">
      <c r="A14" s="4"/>
      <c r="B14" s="10"/>
      <c r="C14" s="15"/>
      <c r="I14" s="18"/>
      <c r="J14" s="10"/>
    </row>
    <row r="15" spans="1:10" ht="14.25">
      <c r="A15" s="4"/>
      <c r="B15" s="10"/>
      <c r="C15" s="15"/>
      <c r="I15" s="18"/>
      <c r="J15" s="10"/>
    </row>
    <row r="16" spans="1:10" ht="14.25">
      <c r="A16" s="3"/>
      <c r="B16" s="9"/>
      <c r="C16" s="14"/>
      <c r="I16" s="18"/>
      <c r="J16" s="10"/>
    </row>
    <row r="17" spans="1:10" ht="14.25">
      <c r="A17" s="4"/>
      <c r="B17" s="10"/>
      <c r="C17" s="15"/>
      <c r="I17" s="18"/>
      <c r="J17" s="10"/>
    </row>
    <row r="18" spans="1:10" ht="14.25">
      <c r="A18" s="4"/>
      <c r="B18" s="10"/>
      <c r="C18" s="15"/>
      <c r="I18" s="18"/>
      <c r="J18" s="10"/>
    </row>
    <row r="19" spans="1:10" ht="14.25">
      <c r="A19" s="2"/>
      <c r="B19" s="8"/>
      <c r="C19" s="13"/>
      <c r="I19" s="18"/>
      <c r="J19" s="10"/>
    </row>
    <row r="20" spans="1:10" ht="14.25">
      <c r="A20" s="2"/>
      <c r="B20" s="8"/>
      <c r="C20" s="13"/>
      <c r="I20" s="18"/>
      <c r="J20" s="10"/>
    </row>
    <row r="21" spans="1:10" ht="14.25">
      <c r="A21" s="3"/>
      <c r="B21" s="9"/>
      <c r="C21" s="14"/>
      <c r="I21" s="18"/>
      <c r="J21" s="10"/>
    </row>
    <row r="22" spans="1:10" ht="14.25">
      <c r="A22" s="3"/>
      <c r="B22" s="9"/>
      <c r="C22" s="14"/>
      <c r="I22" s="18"/>
      <c r="J22" s="10"/>
    </row>
    <row r="23" spans="1:10" ht="14.25">
      <c r="A23" s="4"/>
      <c r="B23" s="10"/>
      <c r="C23" s="15"/>
      <c r="I23" s="18"/>
      <c r="J23" s="10"/>
    </row>
    <row r="24" spans="1:10" ht="14.25">
      <c r="A24" s="4"/>
      <c r="B24" s="10"/>
      <c r="C24" s="15"/>
      <c r="I24" s="18"/>
      <c r="J24" s="10"/>
    </row>
    <row r="25" spans="1:10" ht="14.25">
      <c r="A25" s="4"/>
      <c r="B25" s="10"/>
      <c r="C25" s="15"/>
      <c r="I25" s="18"/>
      <c r="J25" s="10"/>
    </row>
    <row r="26" spans="1:10" ht="14.25">
      <c r="A26" s="4"/>
      <c r="B26" s="10"/>
      <c r="C26" s="15"/>
      <c r="I26" s="18"/>
      <c r="J26" s="10"/>
    </row>
    <row r="27" spans="1:10" ht="14.25">
      <c r="A27" s="4"/>
      <c r="B27" s="10"/>
      <c r="C27" s="15"/>
      <c r="I27" s="18"/>
      <c r="J27" s="10"/>
    </row>
    <row r="28" spans="1:10" ht="14.25">
      <c r="A28" s="4"/>
      <c r="B28" s="10"/>
      <c r="C28" s="15"/>
      <c r="I28" s="18"/>
      <c r="J28" s="10"/>
    </row>
    <row r="29" spans="1:10" ht="14.25">
      <c r="A29" s="4"/>
      <c r="B29" s="10"/>
      <c r="C29" s="15"/>
      <c r="I29" s="18"/>
      <c r="J29" s="10"/>
    </row>
    <row r="30" spans="1:10" ht="14.25">
      <c r="A30" s="4"/>
      <c r="B30" s="10"/>
      <c r="C30" s="15"/>
      <c r="I30" s="18"/>
      <c r="J30" s="10"/>
    </row>
    <row r="31" spans="1:10" ht="14.25">
      <c r="A31" s="4"/>
      <c r="B31" s="10"/>
      <c r="C31" s="15"/>
      <c r="I31" s="18"/>
      <c r="J31" s="10"/>
    </row>
    <row r="32" spans="1:10" ht="14.25">
      <c r="A32" s="4"/>
      <c r="B32" s="10"/>
      <c r="C32" s="15"/>
      <c r="I32" s="18"/>
      <c r="J32" s="10"/>
    </row>
    <row r="33" spans="1:10" ht="14.25">
      <c r="A33" s="4"/>
      <c r="B33" s="10"/>
      <c r="C33" s="15"/>
      <c r="I33" s="18"/>
      <c r="J33" s="10"/>
    </row>
    <row r="34" spans="1:10" ht="14.25">
      <c r="A34" s="4"/>
      <c r="B34" s="10"/>
      <c r="C34" s="15"/>
      <c r="I34" s="18"/>
      <c r="J34" s="10"/>
    </row>
    <row r="35" spans="1:10" ht="14.25">
      <c r="A35" s="4"/>
      <c r="B35" s="10"/>
      <c r="C35" s="15"/>
      <c r="I35" s="18"/>
      <c r="J35" s="10"/>
    </row>
    <row r="36" spans="1:10" ht="14.25">
      <c r="A36" s="4"/>
      <c r="B36" s="10"/>
      <c r="C36" s="15"/>
      <c r="I36" s="18"/>
      <c r="J36" s="10"/>
    </row>
    <row r="37" spans="1:10" ht="14.25">
      <c r="A37" s="4"/>
      <c r="B37" s="10"/>
      <c r="C37" s="15"/>
      <c r="I37" s="18"/>
      <c r="J37" s="10"/>
    </row>
    <row r="38" spans="1:10" ht="14.25">
      <c r="A38" s="4"/>
      <c r="B38" s="10"/>
      <c r="C38" s="15"/>
      <c r="I38" s="18"/>
      <c r="J38" s="10"/>
    </row>
    <row r="39" spans="1:10" ht="14.25">
      <c r="A39" s="4"/>
      <c r="B39" s="10"/>
      <c r="C39" s="15"/>
      <c r="I39" s="18"/>
      <c r="J39" s="10"/>
    </row>
    <row r="40" spans="1:10" ht="14.25">
      <c r="A40" s="4"/>
      <c r="B40" s="10"/>
      <c r="C40" s="15"/>
      <c r="I40" s="18"/>
      <c r="J40" s="10"/>
    </row>
    <row r="41" spans="1:10" ht="14.25">
      <c r="A41" s="4"/>
      <c r="B41" s="10"/>
      <c r="C41" s="15"/>
      <c r="I41" s="18"/>
      <c r="J41" s="10"/>
    </row>
    <row r="42" spans="1:10" ht="14.25">
      <c r="A42" s="4"/>
      <c r="B42" s="10"/>
      <c r="C42" s="15"/>
      <c r="I42" s="18"/>
      <c r="J42" s="10"/>
    </row>
    <row r="43" spans="1:10" ht="14.25">
      <c r="A43" s="4"/>
      <c r="B43" s="10"/>
      <c r="C43" s="15"/>
      <c r="I43" s="18"/>
      <c r="J43" s="10"/>
    </row>
    <row r="44" spans="1:10" ht="14.25">
      <c r="A44" s="4"/>
      <c r="B44" s="10"/>
      <c r="C44" s="15"/>
      <c r="I44" s="18"/>
      <c r="J44" s="10"/>
    </row>
    <row r="45" spans="1:10" ht="14.25">
      <c r="A45" s="4"/>
      <c r="B45" s="10"/>
      <c r="C45" s="15"/>
      <c r="I45" s="18"/>
      <c r="J45" s="10"/>
    </row>
    <row r="46" spans="1:10" ht="14.25">
      <c r="A46" s="4"/>
      <c r="B46" s="10"/>
      <c r="C46" s="15"/>
      <c r="I46" s="18"/>
      <c r="J46" s="10"/>
    </row>
    <row r="47" spans="1:10" ht="14.25">
      <c r="A47" s="4"/>
      <c r="B47" s="10"/>
      <c r="C47" s="15"/>
      <c r="I47" s="18"/>
      <c r="J47" s="10"/>
    </row>
    <row r="48" spans="1:10" ht="14.25">
      <c r="A48" s="4"/>
      <c r="B48" s="10"/>
      <c r="C48" s="15"/>
      <c r="I48" s="18"/>
      <c r="J48" s="10"/>
    </row>
    <row r="49" spans="1:10" ht="14.25">
      <c r="A49" s="4"/>
      <c r="B49" s="10"/>
      <c r="C49" s="15"/>
      <c r="I49" s="18"/>
      <c r="J49" s="10"/>
    </row>
    <row r="50" spans="1:10" ht="14.25">
      <c r="A50" s="4"/>
      <c r="B50" s="10"/>
      <c r="C50" s="15"/>
      <c r="I50" s="18"/>
      <c r="J50" s="10"/>
    </row>
    <row r="51" spans="1:10" ht="14.25">
      <c r="A51" s="4"/>
      <c r="B51" s="10"/>
      <c r="C51" s="15"/>
      <c r="I51" s="18"/>
      <c r="J51" s="10"/>
    </row>
    <row r="52" spans="1:10" ht="14.25">
      <c r="A52" s="4"/>
      <c r="B52" s="10"/>
      <c r="C52" s="15"/>
      <c r="I52" s="18"/>
      <c r="J52" s="10"/>
    </row>
    <row r="53" spans="1:10" ht="14.25">
      <c r="A53" s="4"/>
      <c r="B53" s="10"/>
      <c r="C53" s="15"/>
      <c r="I53" s="18"/>
      <c r="J53" s="10"/>
    </row>
    <row r="54" spans="1:10" ht="14.25">
      <c r="A54" s="4"/>
      <c r="B54" s="10"/>
      <c r="C54" s="15"/>
      <c r="I54" s="21"/>
      <c r="J54" s="7"/>
    </row>
    <row r="55" spans="1:10" ht="14.25">
      <c r="A55" s="4"/>
      <c r="B55" s="10"/>
      <c r="C55" s="15"/>
      <c r="I55" s="22"/>
      <c r="J55" s="8"/>
    </row>
    <row r="56" spans="1:10" ht="14.25">
      <c r="A56" s="4"/>
      <c r="B56" s="10"/>
      <c r="C56" s="15"/>
      <c r="I56" s="23"/>
      <c r="J56" s="9"/>
    </row>
    <row r="57" spans="1:10" ht="14.25">
      <c r="A57" s="4"/>
      <c r="B57" s="10"/>
      <c r="C57" s="15"/>
      <c r="I57" s="18"/>
      <c r="J57" s="10"/>
    </row>
    <row r="58" spans="1:10" ht="14.25">
      <c r="A58" s="4"/>
      <c r="B58" s="10"/>
      <c r="C58" s="15"/>
      <c r="I58" s="18"/>
      <c r="J58" s="10"/>
    </row>
    <row r="59" spans="1:10" ht="14.25">
      <c r="A59" s="4"/>
      <c r="B59" s="10"/>
      <c r="C59" s="15"/>
      <c r="I59" s="18"/>
      <c r="J59" s="10"/>
    </row>
    <row r="60" spans="1:10" ht="14.25">
      <c r="A60" s="4"/>
      <c r="B60" s="10"/>
      <c r="C60" s="15"/>
      <c r="I60" s="18"/>
      <c r="J60" s="10"/>
    </row>
    <row r="61" spans="1:10" ht="14.25">
      <c r="A61" s="4"/>
      <c r="B61" s="10"/>
      <c r="C61" s="15"/>
      <c r="I61" s="18"/>
      <c r="J61" s="10"/>
    </row>
    <row r="62" spans="1:10" ht="14.25">
      <c r="A62" s="4"/>
      <c r="B62" s="10"/>
      <c r="C62" s="15"/>
      <c r="I62" s="22"/>
      <c r="J62" s="8"/>
    </row>
    <row r="63" spans="1:10" ht="14.25">
      <c r="A63" s="1"/>
      <c r="B63" s="7"/>
      <c r="C63" s="12"/>
      <c r="I63" s="23"/>
      <c r="J63" s="9"/>
    </row>
    <row r="64" spans="1:10" ht="14.25">
      <c r="A64" s="1"/>
      <c r="B64" s="7"/>
      <c r="C64" s="12"/>
      <c r="I64" s="18"/>
      <c r="J64" s="10"/>
    </row>
    <row r="65" spans="1:10" ht="14.25">
      <c r="A65" s="2"/>
      <c r="B65" s="8"/>
      <c r="C65" s="13"/>
      <c r="I65" s="18"/>
      <c r="J65" s="10"/>
    </row>
    <row r="66" spans="1:10" ht="14.25">
      <c r="A66" s="3"/>
      <c r="B66" s="9"/>
      <c r="C66" s="14"/>
      <c r="I66" s="18"/>
      <c r="J66" s="10"/>
    </row>
    <row r="67" spans="1:10" ht="14.25">
      <c r="A67" s="4"/>
      <c r="B67" s="10"/>
      <c r="C67" s="15"/>
      <c r="I67" s="18"/>
      <c r="J67" s="10"/>
    </row>
    <row r="68" spans="1:10" ht="14.25">
      <c r="A68" s="4"/>
      <c r="B68" s="10"/>
      <c r="C68" s="15"/>
      <c r="I68" s="18"/>
      <c r="J68" s="10"/>
    </row>
    <row r="69" spans="1:10" ht="14.25">
      <c r="A69" s="4"/>
      <c r="B69" s="10"/>
      <c r="C69" s="15"/>
      <c r="I69" s="18"/>
      <c r="J69" s="10"/>
    </row>
    <row r="70" spans="1:10" ht="14.25">
      <c r="A70" s="4"/>
      <c r="B70" s="10"/>
      <c r="C70" s="15"/>
      <c r="I70" s="18"/>
      <c r="J70" s="10"/>
    </row>
    <row r="71" spans="1:10" ht="14.25">
      <c r="A71" s="4"/>
      <c r="B71" s="10"/>
      <c r="C71" s="15"/>
      <c r="I71" s="18"/>
      <c r="J71" s="10"/>
    </row>
    <row r="72" spans="1:10" ht="14.25">
      <c r="A72" s="2"/>
      <c r="B72" s="8"/>
      <c r="C72" s="13"/>
      <c r="I72" s="18"/>
      <c r="J72" s="10"/>
    </row>
    <row r="73" spans="1:3" ht="14.25">
      <c r="A73" s="3"/>
      <c r="B73" s="9"/>
      <c r="C73" s="14"/>
    </row>
    <row r="74" spans="1:3" ht="14.25">
      <c r="A74" s="4"/>
      <c r="B74" s="10"/>
      <c r="C74" s="15"/>
    </row>
    <row r="75" spans="1:3" ht="14.25">
      <c r="A75" s="4"/>
      <c r="B75" s="10"/>
      <c r="C75" s="15"/>
    </row>
    <row r="76" spans="1:3" ht="14.25">
      <c r="A76" s="4"/>
      <c r="B76" s="10"/>
      <c r="C76" s="15"/>
    </row>
    <row r="77" spans="1:3" ht="14.25">
      <c r="A77" s="4"/>
      <c r="B77" s="10"/>
      <c r="C77" s="15"/>
    </row>
    <row r="78" spans="1:3" ht="14.25">
      <c r="A78" s="4"/>
      <c r="B78" s="10"/>
      <c r="C78" s="15"/>
    </row>
    <row r="79" spans="1:3" ht="14.25">
      <c r="A79" s="4"/>
      <c r="B79" s="10"/>
      <c r="C79" s="15"/>
    </row>
    <row r="80" spans="1:3" ht="14.25">
      <c r="A80" s="4"/>
      <c r="B80" s="10"/>
      <c r="C80" s="15"/>
    </row>
    <row r="81" spans="1:3" ht="14.25">
      <c r="A81" s="4"/>
      <c r="B81" s="10"/>
      <c r="C81" s="15"/>
    </row>
    <row r="82" spans="1:3" ht="14.25">
      <c r="A82" s="4"/>
      <c r="B82" s="10"/>
      <c r="C82" s="1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2021-02-10T18:46:15Z</cp:lastPrinted>
  <dcterms:created xsi:type="dcterms:W3CDTF">2002-08-06T09:01:35Z</dcterms:created>
  <dcterms:modified xsi:type="dcterms:W3CDTF">2021-02-10T18:46:28Z</dcterms:modified>
  <cp:category/>
  <cp:version/>
  <cp:contentType/>
  <cp:contentStatus/>
</cp:coreProperties>
</file>