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320" tabRatio="346" activeTab="0"/>
  </bookViews>
  <sheets>
    <sheet name="N_F (2)" sheetId="1" r:id="rId1"/>
    <sheet name="exchange rates" sheetId="2" r:id="rId2"/>
  </sheets>
  <definedNames>
    <definedName name="_xlnm.Print_Area" localSheetId="0">'N_F (2)'!$B$1:$R$86</definedName>
    <definedName name="_xlnm.Print_Titles" localSheetId="0">'N_F (2)'!$7:$7</definedName>
  </definedNames>
  <calcPr fullCalcOnLoad="1"/>
</workbook>
</file>

<file path=xl/sharedStrings.xml><?xml version="1.0" encoding="utf-8"?>
<sst xmlns="http://schemas.openxmlformats.org/spreadsheetml/2006/main" count="465" uniqueCount="232">
  <si>
    <t>USD</t>
  </si>
  <si>
    <t>EUR</t>
  </si>
  <si>
    <t>SDR</t>
  </si>
  <si>
    <t>JPY</t>
  </si>
  <si>
    <t>KWD</t>
  </si>
  <si>
    <t>GEL</t>
  </si>
  <si>
    <t>SL_ADB-2807</t>
  </si>
  <si>
    <t>SL-EBRD-ADJARA</t>
  </si>
  <si>
    <t>SL_BORJ(RESCH)</t>
  </si>
  <si>
    <t>SL_EnTrans_EBRD</t>
  </si>
  <si>
    <t>SL_EIB-ENGURI</t>
  </si>
  <si>
    <t>SL_EIB_WATER</t>
  </si>
  <si>
    <t>SL_EnTrans_EIB</t>
  </si>
  <si>
    <t>SL-FRANCE-NAVIG</t>
  </si>
  <si>
    <t>SL-XRAMI-JICA</t>
  </si>
  <si>
    <t>SL-PCB-KFW</t>
  </si>
  <si>
    <t>SL_ALAVERDI_KFW</t>
  </si>
  <si>
    <t>SL_BAT_1_KFW</t>
  </si>
  <si>
    <t>SL_KFW_BATUMI3</t>
  </si>
  <si>
    <t>SL_KFW_BATUM_ST</t>
  </si>
  <si>
    <t>SL_KFW_GW&amp;P</t>
  </si>
  <si>
    <t>SL_KFW_KHELVACH</t>
  </si>
  <si>
    <t>SL_KfW_Suply</t>
  </si>
  <si>
    <t>KfW</t>
  </si>
  <si>
    <t>ADB</t>
  </si>
  <si>
    <t>EBRD</t>
  </si>
  <si>
    <t>EIB</t>
  </si>
  <si>
    <t>KFW</t>
  </si>
  <si>
    <t>NATIXI</t>
  </si>
  <si>
    <t>JICA</t>
  </si>
  <si>
    <t>SL_EBRD_GSE</t>
  </si>
  <si>
    <t>SL-KFW_JVARI-HO</t>
  </si>
  <si>
    <t>SL-KFW-KUTAISI</t>
  </si>
  <si>
    <t>SL_ADB_GSE</t>
  </si>
  <si>
    <t>IBRD</t>
  </si>
  <si>
    <t>SL_IBRD-GSE</t>
  </si>
  <si>
    <t>SL_KFW_BAT2</t>
  </si>
  <si>
    <t>SL_ADB-3238</t>
  </si>
  <si>
    <t>SL-EBRD-KARTLI</t>
  </si>
  <si>
    <t>SL-ADB-3292(SF)</t>
  </si>
  <si>
    <t>SL-ADB-3291</t>
  </si>
  <si>
    <t>SL-EIB-KUTAISI</t>
  </si>
  <si>
    <t>SL-BATUMI4</t>
  </si>
  <si>
    <t>SL_EIB_WATER_NN</t>
  </si>
  <si>
    <t>SL-EBRD-BUS</t>
  </si>
  <si>
    <t>Air Navigation for Tbilisi International Airport</t>
  </si>
  <si>
    <t xml:space="preserve">Rustavi Soild Waste Management Project
</t>
  </si>
  <si>
    <t>Enguri HydrO Power Plant  Rehabilitation Project III</t>
  </si>
  <si>
    <t>Adjara Solid Waste Project</t>
  </si>
  <si>
    <t xml:space="preserve">Rehabilitation of Municipal Infrastructure Facilitates in Batumi, Phase IV </t>
  </si>
  <si>
    <t>Water Infrastructure Modernisation II</t>
  </si>
  <si>
    <t xml:space="preserve">Water Infrastructure Modernisation </t>
  </si>
  <si>
    <t>Tbilisi City Hall</t>
  </si>
  <si>
    <t>Batumi City Hall</t>
  </si>
  <si>
    <t>Jvari Khorga Transmission Line</t>
  </si>
  <si>
    <t>Transmission Grid Strengthening Project</t>
  </si>
  <si>
    <t>Georgia  Solid Waste Management Project</t>
  </si>
  <si>
    <t>Integrated Solid Waste  Management Kutaisi</t>
  </si>
  <si>
    <t>Urban Service Improvement Investment Program  - Project 5</t>
  </si>
  <si>
    <t>Kutaisi Waste water Project</t>
  </si>
  <si>
    <t>Kvemo Kartli  Solid Waste Project</t>
  </si>
  <si>
    <t>Municipal Development Fund of Georgia</t>
  </si>
  <si>
    <t>Urban Service Improvement Investment Program  - Project 4</t>
  </si>
  <si>
    <t>Urban Service Improvement Investment Program  - Project 3</t>
  </si>
  <si>
    <t>Urban Service Improvement Investment Program  - Project 2</t>
  </si>
  <si>
    <t>Rehabilitation of Municipal Infrastructure III Ph  (Water)</t>
  </si>
  <si>
    <t>Rehabilitation of Municipal Infrastructure III Ph (Stormwate)</t>
  </si>
  <si>
    <t>JSC Georgian State Electrosystem (GSE)</t>
  </si>
  <si>
    <t>Ministry of Finance and Economy of Ajara</t>
  </si>
  <si>
    <t>LTD Kobuleti water</t>
  </si>
  <si>
    <t>LTD United Water Supply Company of Georgia</t>
  </si>
  <si>
    <t xml:space="preserve">Vardnili and Enguri Hydro Rehabilitation Project </t>
  </si>
  <si>
    <t>LLC Energotrans</t>
  </si>
  <si>
    <t>Power Rehabilitation Project (KHRAMI)</t>
  </si>
  <si>
    <t>LTD Enguhesi</t>
  </si>
  <si>
    <t>LLC Gerogian Water and Power</t>
  </si>
  <si>
    <t xml:space="preserve">Batumi Municipal Infastructure Rehabilitation - Phase I </t>
  </si>
  <si>
    <t>LTD Saqaeronavigatsia</t>
  </si>
  <si>
    <t>Georgian Energy Sector Rehabilitation Support</t>
  </si>
  <si>
    <t>JSC ProCredit Bank</t>
  </si>
  <si>
    <t>Microkedit Bank of Georgia</t>
  </si>
  <si>
    <t>JSC KHRAMHESI-2</t>
  </si>
  <si>
    <t>Donor</t>
  </si>
  <si>
    <t>Currency</t>
  </si>
  <si>
    <t>Commitment Amount</t>
  </si>
  <si>
    <t>Disbursed Amount</t>
  </si>
  <si>
    <t>Servicing Liabilities Relates to Enguri Hydroreabilitation Project</t>
  </si>
  <si>
    <t>Tbilisi Bus Project</t>
  </si>
  <si>
    <t> LTD Solid Waste Management Company of Georgia</t>
  </si>
  <si>
    <t>Company/Organization</t>
  </si>
  <si>
    <t xml:space="preserve">Kobuleti Waster Water Poject </t>
  </si>
  <si>
    <t xml:space="preserve">Open Programme Extension Transmission Network Georgia </t>
  </si>
  <si>
    <t xml:space="preserve">Regional Power Transmission Enhancement </t>
  </si>
  <si>
    <t xml:space="preserve">Borjomi Water ProjectI </t>
  </si>
  <si>
    <t>Urban Service Improvement Investment Program  - Project 1</t>
  </si>
  <si>
    <t xml:space="preserve">High Voltage Transmission Line_ EIB </t>
  </si>
  <si>
    <t xml:space="preserve">Black Sea Energy Transmission Line_ EBRD </t>
  </si>
  <si>
    <t>Batumi Municipal Infastructure Rehabilitation - Phase II -Khelvachauri</t>
  </si>
  <si>
    <t>Batumi Municipal Infastructure Rehabilitation - Phase II</t>
  </si>
  <si>
    <t>Name of Project</t>
  </si>
  <si>
    <t>Commitment date</t>
  </si>
  <si>
    <t>Note:  Exchange rate at given date</t>
  </si>
  <si>
    <t>SL_ENTR_KFW-RES</t>
  </si>
  <si>
    <t>Black Sea Energy Transmission Line_ KFW(Rescheduled)</t>
  </si>
  <si>
    <t>Repaid Interest</t>
  </si>
  <si>
    <t>Outstanding</t>
  </si>
  <si>
    <t>Outstanding in GEL</t>
  </si>
  <si>
    <t>Principal arrears</t>
  </si>
  <si>
    <t>Interest arrears</t>
  </si>
  <si>
    <t>LTD Solid Waste Management Company of Georgia</t>
  </si>
  <si>
    <t>SL_ADB_3441</t>
  </si>
  <si>
    <t>SL-RUSWAST_EBRD</t>
  </si>
  <si>
    <t>Urban Service Improvement Investment Program  - Project 6</t>
  </si>
  <si>
    <t>Repaid Principal</t>
  </si>
  <si>
    <t xml:space="preserve">UniCredit Bank Austria </t>
  </si>
  <si>
    <t>SL_UN_HIDROTECH</t>
  </si>
  <si>
    <t>Open Programme Extension Transmission Network II</t>
  </si>
  <si>
    <t>LEPL Georgian Technical University</t>
  </si>
  <si>
    <t xml:space="preserve">Geo Research Institute for Energy &amp; Hidrotechnics </t>
  </si>
  <si>
    <t>Batumi Bus Project</t>
  </si>
  <si>
    <t>SL_ENG_EUR_REST</t>
  </si>
  <si>
    <t>SL_ENG_GEL_REST</t>
  </si>
  <si>
    <t>SL-KFW-WASTE2</t>
  </si>
  <si>
    <t>SL_EBRD_ENGUR_4</t>
  </si>
  <si>
    <t>Enguri HPP-Climate Resilience Upgrade</t>
  </si>
  <si>
    <t xml:space="preserve"> Integrated Solid Waste Management Program II</t>
  </si>
  <si>
    <t>SL_EBRD_KOBUL</t>
  </si>
  <si>
    <t>SL_KFW_II_JVARI</t>
  </si>
  <si>
    <t>SL-EBRD-BAT-BUS</t>
  </si>
  <si>
    <t>SL-ADB-3078</t>
  </si>
  <si>
    <t>SL-EBRD_TBWASTE</t>
  </si>
  <si>
    <t>Tbilisi Solid Waste Project</t>
  </si>
  <si>
    <t>Adjara- Rural Water Supply and Waste Water Programme</t>
  </si>
  <si>
    <t>SL_KFW-ADJARA</t>
  </si>
  <si>
    <t>Energy Supply Reliability and Financial Recovery Project</t>
  </si>
  <si>
    <t>SL_IBRD8952</t>
  </si>
  <si>
    <t>SL-ADB-2749</t>
  </si>
  <si>
    <t>SL_EBRD_BUS_19</t>
  </si>
  <si>
    <t xml:space="preserve">Georgian Urban Transport Enhancement Programme  </t>
  </si>
  <si>
    <t>Tbilisi Bus Second Project</t>
  </si>
  <si>
    <t>SL_EBRD_METRO</t>
  </si>
  <si>
    <t>SL_KFW_ENERGY</t>
  </si>
  <si>
    <t>KFW_Open Programme Energy Sector</t>
  </si>
  <si>
    <t>Tbilisi Metro Project</t>
  </si>
  <si>
    <t>SL_EBRD_URB</t>
  </si>
  <si>
    <t>Sustainable Water Supply and Sanitation Development Project</t>
  </si>
  <si>
    <t>SL-ADB-3982</t>
  </si>
  <si>
    <t>SL-KFW-TOURISM</t>
  </si>
  <si>
    <t>Communal Infrastructure for Environment and Tourism (Tranches A&amp;B)</t>
  </si>
  <si>
    <t>SL-AFD-KHASHURI</t>
  </si>
  <si>
    <t>AFD</t>
  </si>
  <si>
    <t>SL-EBRD-TB-MUNI</t>
  </si>
  <si>
    <t>Water supply and sewerage service improvement project in Khashuri and nearby settlements</t>
  </si>
  <si>
    <t>Tbilisi Municipal Services Project.</t>
  </si>
  <si>
    <t>SL_BAT1_KFW_RES</t>
  </si>
  <si>
    <t>SL_KFW_BAT2-RES</t>
  </si>
  <si>
    <t>SL-ADB-2749-RES</t>
  </si>
  <si>
    <t>SL_EIB-ENG_RES</t>
  </si>
  <si>
    <t>SL-ADB-2807-RES</t>
  </si>
  <si>
    <t>SL_KFW_BAT3-RES</t>
  </si>
  <si>
    <t>SL_EIB_WAT1-RES</t>
  </si>
  <si>
    <t>SL_EIB_WAT2_RES</t>
  </si>
  <si>
    <t>SL-ADB-3078-RES</t>
  </si>
  <si>
    <t>SL-ADB-3292-RES</t>
  </si>
  <si>
    <t>SL-BATUMI4-RES</t>
  </si>
  <si>
    <t>SL_EBRD_ENG-RES</t>
  </si>
  <si>
    <t>SL_EBRD-GEO</t>
  </si>
  <si>
    <t>Restructured Part of the Principal Amount of the Loan</t>
  </si>
  <si>
    <t>Interest Rate</t>
  </si>
  <si>
    <t>SL_KFW_BAT2-22</t>
  </si>
  <si>
    <t>SL_KFW_BAT3-22</t>
  </si>
  <si>
    <t>SL-BATUMI4-22</t>
  </si>
  <si>
    <t>Georgian Energy Network Strengthening Project</t>
  </si>
  <si>
    <t>SL_EBRD_POWER</t>
  </si>
  <si>
    <t>Commitment Amount  (by the Agreement)</t>
  </si>
  <si>
    <t>SL-3238-ADB-RES</t>
  </si>
  <si>
    <t>Sector Program Power Supply*</t>
  </si>
  <si>
    <t>Regional Power Network Rehabilitation I *</t>
  </si>
  <si>
    <t>*The rehabilitated amounts were converted into GEL at the relevant exchange rate of 20 Aug 2008, without accrual of interest, in accordance with the rehabilitation plan of 20 Nov 2008. (Act between MOF and GSE dated 21 Sep 2020, Judgment of the Civil Cases Panel of the Tbilisi City Court dated 24 June 2020, Creditors' Claim Registry dated 19 March 2019, Letter of the Minister of Finance of Georgia – N 08-01/7857, dated 20 Aug 2008)</t>
  </si>
  <si>
    <t xml:space="preserve">                       2.50</t>
  </si>
  <si>
    <t xml:space="preserve">                       1.00</t>
  </si>
  <si>
    <t xml:space="preserve">                       1.50</t>
  </si>
  <si>
    <t xml:space="preserve">                        .75</t>
  </si>
  <si>
    <t xml:space="preserve">                       2.30</t>
  </si>
  <si>
    <t xml:space="preserve">                       1.10</t>
  </si>
  <si>
    <t xml:space="preserve">                       2.00</t>
  </si>
  <si>
    <t xml:space="preserve">                       7.50</t>
  </si>
  <si>
    <t xml:space="preserve">                       2.54</t>
  </si>
  <si>
    <t xml:space="preserve">                       2.79</t>
  </si>
  <si>
    <t xml:space="preserve">                       3.29</t>
  </si>
  <si>
    <t xml:space="preserve">                       4.20</t>
  </si>
  <si>
    <t xml:space="preserve">                       2.86</t>
  </si>
  <si>
    <t xml:space="preserve">                       2.10</t>
  </si>
  <si>
    <t xml:space="preserve">                       1.69</t>
  </si>
  <si>
    <t xml:space="preserve">                       2.40</t>
  </si>
  <si>
    <t xml:space="preserve">                       2.20</t>
  </si>
  <si>
    <t xml:space="preserve">                       1.90</t>
  </si>
  <si>
    <t xml:space="preserve">                       2.99</t>
  </si>
  <si>
    <t xml:space="preserve">                       3.13</t>
  </si>
  <si>
    <t xml:space="preserve">                       4.04</t>
  </si>
  <si>
    <t xml:space="preserve">                       1.65</t>
  </si>
  <si>
    <t xml:space="preserve">                       1.64</t>
  </si>
  <si>
    <t xml:space="preserve">                      11.00</t>
  </si>
  <si>
    <t xml:space="preserve">                       2.22</t>
  </si>
  <si>
    <t xml:space="preserve">                       1.81</t>
  </si>
  <si>
    <t xml:space="preserve">                       1.38</t>
  </si>
  <si>
    <t xml:space="preserve">                       3.50</t>
  </si>
  <si>
    <t xml:space="preserve">                       1.60</t>
  </si>
  <si>
    <t xml:space="preserve">                       1.68</t>
  </si>
  <si>
    <t xml:space="preserve">                       2.65</t>
  </si>
  <si>
    <t xml:space="preserve">                        .25</t>
  </si>
  <si>
    <t xml:space="preserve">                       2.73</t>
  </si>
  <si>
    <t xml:space="preserve">                       1.24</t>
  </si>
  <si>
    <t>SL-KFW-URBAN</t>
  </si>
  <si>
    <t>Sustainable Ueban Mobilitty</t>
  </si>
  <si>
    <t>On-lendings from External Financial Resourses in Credit Currency (as of December 31, 2022)</t>
  </si>
  <si>
    <r>
      <t xml:space="preserve">Batumi Municipal Infastructure Rehabilitation  - Phase I - </t>
    </r>
    <r>
      <rPr>
        <b/>
        <sz val="9.5"/>
        <color indexed="8"/>
        <rFont val="Calibri"/>
        <family val="2"/>
      </rPr>
      <t>Restructured part</t>
    </r>
  </si>
  <si>
    <r>
      <t xml:space="preserve">Batumi Municipal Infastructure Rehabilitation - Phase II -  </t>
    </r>
    <r>
      <rPr>
        <b/>
        <sz val="9.5"/>
        <color indexed="8"/>
        <rFont val="Calibri"/>
        <family val="2"/>
      </rPr>
      <t>Restructured part I</t>
    </r>
  </si>
  <si>
    <r>
      <t xml:space="preserve">Batumi Municipal Infastructure Rehabilitation - Phase II -  </t>
    </r>
    <r>
      <rPr>
        <b/>
        <sz val="9.5"/>
        <color indexed="8"/>
        <rFont val="Calibri"/>
        <family val="2"/>
      </rPr>
      <t>Restructured part II</t>
    </r>
  </si>
  <si>
    <r>
      <t xml:space="preserve">Urban Service Improvement Investment Program  - Project 1-  </t>
    </r>
    <r>
      <rPr>
        <b/>
        <sz val="9.5"/>
        <color indexed="8"/>
        <rFont val="Calibri"/>
        <family val="2"/>
      </rPr>
      <t>Restructured part</t>
    </r>
  </si>
  <si>
    <r>
      <t xml:space="preserve">Vardnili and Enguri Hydro Rehabilitation Project -  </t>
    </r>
    <r>
      <rPr>
        <b/>
        <sz val="9.5"/>
        <color indexed="8"/>
        <rFont val="Calibri"/>
        <family val="2"/>
      </rPr>
      <t>Restructured part</t>
    </r>
  </si>
  <si>
    <r>
      <t xml:space="preserve">Urban Service Improvement Investment Program  - Project 2 -  </t>
    </r>
    <r>
      <rPr>
        <b/>
        <sz val="9.5"/>
        <color indexed="8"/>
        <rFont val="Calibri"/>
        <family val="2"/>
      </rPr>
      <t>Restructured part</t>
    </r>
  </si>
  <si>
    <r>
      <t>Rehabilitation of Municipal Infrastructure III Ph  (Water) -</t>
    </r>
    <r>
      <rPr>
        <b/>
        <sz val="9.5"/>
        <color indexed="8"/>
        <rFont val="Calibri"/>
        <family val="2"/>
      </rPr>
      <t>Restructured part I</t>
    </r>
  </si>
  <si>
    <r>
      <t>Rehabilitation of Municipal Infrastructure III Ph  (Water) -</t>
    </r>
    <r>
      <rPr>
        <b/>
        <sz val="9.5"/>
        <color indexed="8"/>
        <rFont val="Calibri"/>
        <family val="2"/>
      </rPr>
      <t>Restructured part II</t>
    </r>
  </si>
  <si>
    <r>
      <t xml:space="preserve">Water Infrastructure Modernisation -  </t>
    </r>
    <r>
      <rPr>
        <b/>
        <sz val="9.5"/>
        <color indexed="8"/>
        <rFont val="Calibri"/>
        <family val="2"/>
      </rPr>
      <t xml:space="preserve">Restructured part </t>
    </r>
  </si>
  <si>
    <r>
      <t xml:space="preserve">Water Infrastructure Modernisation II -  </t>
    </r>
    <r>
      <rPr>
        <b/>
        <sz val="9.5"/>
        <color indexed="8"/>
        <rFont val="Calibri"/>
        <family val="2"/>
      </rPr>
      <t>Restructured part</t>
    </r>
  </si>
  <si>
    <r>
      <t xml:space="preserve">Urban Service Improvement Investment Program  - Project 3 -  </t>
    </r>
    <r>
      <rPr>
        <b/>
        <sz val="9.5"/>
        <color indexed="8"/>
        <rFont val="Calibri"/>
        <family val="2"/>
      </rPr>
      <t>Restructured part</t>
    </r>
  </si>
  <si>
    <r>
      <t xml:space="preserve">Urban Service Improvement Investment Program  - Project 4 -  </t>
    </r>
    <r>
      <rPr>
        <b/>
        <sz val="9.5"/>
        <color indexed="8"/>
        <rFont val="Calibri"/>
        <family val="2"/>
      </rPr>
      <t>Restructured part</t>
    </r>
  </si>
  <si>
    <r>
      <t xml:space="preserve">Urban Service Improvement Investment Program  - Project 5  -  </t>
    </r>
    <r>
      <rPr>
        <b/>
        <sz val="9.5"/>
        <color indexed="8"/>
        <rFont val="Calibri"/>
        <family val="2"/>
      </rPr>
      <t>Restructured part</t>
    </r>
  </si>
  <si>
    <r>
      <t xml:space="preserve">Rehabilitation of Municipal Infrastructure Facilitates in Batumi, Phase IV - </t>
    </r>
    <r>
      <rPr>
        <b/>
        <sz val="9.5"/>
        <color indexed="8"/>
        <rFont val="Calibri"/>
        <family val="2"/>
      </rPr>
      <t xml:space="preserve"> Restructured part I</t>
    </r>
  </si>
  <si>
    <r>
      <t xml:space="preserve">Rehabilitation of Municipal Infrastructure Facilitates in Batumi, Phase IV - </t>
    </r>
    <r>
      <rPr>
        <b/>
        <sz val="9.5"/>
        <color indexed="8"/>
        <rFont val="Calibri"/>
        <family val="2"/>
      </rPr>
      <t xml:space="preserve"> Restructured part II</t>
    </r>
  </si>
  <si>
    <r>
      <t xml:space="preserve">Enguri HydrO Power Plant  Rehabilitation Project III - </t>
    </r>
    <r>
      <rPr>
        <b/>
        <sz val="9.5"/>
        <color indexed="8"/>
        <rFont val="Calibri"/>
        <family val="2"/>
      </rPr>
      <t>Restructured part</t>
    </r>
  </si>
</sst>
</file>

<file path=xl/styles.xml><?xml version="1.0" encoding="utf-8"?>
<styleSheet xmlns="http://schemas.openxmlformats.org/spreadsheetml/2006/main">
  <numFmts count="6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00000"/>
    <numFmt numFmtId="179" formatCode="_(* #,##0_);_(* \(#,##0\);_(* &quot;-&quot;??_);_(@_)"/>
    <numFmt numFmtId="180" formatCode="#,##0.000"/>
    <numFmt numFmtId="181" formatCode="#,##0.0000"/>
    <numFmt numFmtId="182" formatCode="#,##0.00000"/>
    <numFmt numFmtId="183" formatCode="#,##0.000000"/>
    <numFmt numFmtId="184" formatCode="#,##0.0"/>
    <numFmt numFmtId="185" formatCode="_(* #,##0.0_);_(* \(#,##0.0\);_(* &quot;-&quot;??_);_(@_)"/>
    <numFmt numFmtId="186" formatCode="#,##0.0000000"/>
    <numFmt numFmtId="187" formatCode="#,##0.00000000"/>
    <numFmt numFmtId="188" formatCode="#,##0.000000000"/>
    <numFmt numFmtId="189" formatCode="&quot;Yes&quot;;&quot;Yes&quot;;&quot;No&quot;"/>
    <numFmt numFmtId="190" formatCode="&quot;True&quot;;&quot;True&quot;;&quot;False&quot;"/>
    <numFmt numFmtId="191" formatCode="&quot;On&quot;;&quot;On&quot;;&quot;Off&quot;"/>
    <numFmt numFmtId="192" formatCode="[$€-2]\ #,##0.00_);[Red]\([$€-2]\ #,##0.00\)"/>
    <numFmt numFmtId="193" formatCode="0.0000"/>
    <numFmt numFmtId="194" formatCode="[$-409]dddd\,\ mmmm\ dd\,\ yyyy"/>
    <numFmt numFmtId="195" formatCode="[$-409]d\-mmm\-yy;@"/>
    <numFmt numFmtId="196" formatCode="0.000000"/>
    <numFmt numFmtId="197" formatCode="0.0000000"/>
    <numFmt numFmtId="198" formatCode="_(* #,##0.0000_);_(* \(#,##0.0000\);_(* &quot;-&quot;??_);_(@_)"/>
    <numFmt numFmtId="199" formatCode="_(* #,##0.000000_);_(* \(#,##0.000000\);_(* &quot;-&quot;??_);_(@_)"/>
    <numFmt numFmtId="200" formatCode="_(* #,##0.0000_);_(* \(#,##0.0000\);_(* &quot;-&quot;????_);_(@_)"/>
    <numFmt numFmtId="201" formatCode="_(* #,##0.000_);_(* \(#,##0.000\);_(* &quot;-&quot;??_);_(@_)"/>
    <numFmt numFmtId="202" formatCode="_(* #,##0.00000_);_(* \(#,##0.00000\);_(* &quot;-&quot;??_);_(@_)"/>
    <numFmt numFmtId="203" formatCode="_(* #,##0.0000000_);_(* \(#,##0.0000000\);_(* &quot;-&quot;??_);_(@_)"/>
    <numFmt numFmtId="204" formatCode="m/d/yy;@"/>
    <numFmt numFmtId="205" formatCode="[$-409]d\-mmm\-yyyy;@"/>
    <numFmt numFmtId="206" formatCode="m/d/yyyy;@"/>
    <numFmt numFmtId="207" formatCode="m/d/yy\ h:mm;@"/>
    <numFmt numFmtId="208" formatCode="[$-409]mmmm\ d\,\ yyyy;@"/>
    <numFmt numFmtId="209" formatCode="d/m/yyyy;@"/>
    <numFmt numFmtId="210" formatCode="dd/mm/yyyy;@"/>
    <numFmt numFmtId="211" formatCode="[$-809]dd\ mmmm\ yyyy;@"/>
    <numFmt numFmtId="212" formatCode="[$-809]d\ mmmm\ yyyy;@"/>
    <numFmt numFmtId="213" formatCode="yyyy\-mm\-dd;@"/>
    <numFmt numFmtId="214" formatCode="[$-437]yyyy\ &quot;წ.&quot;\ dd\ mmm;@"/>
    <numFmt numFmtId="215" formatCode="mmm\-yyyy"/>
    <numFmt numFmtId="216" formatCode="[$-409]h:mm:ss\ AM/PM"/>
    <numFmt numFmtId="217" formatCode="mmm/yyyy"/>
    <numFmt numFmtId="218" formatCode="[$-409]d/mmm/yy;@"/>
    <numFmt numFmtId="219" formatCode="0\ [$-100000]\ &quot;€&quot;\ \ე\ქ\ვ.\ \₾"/>
    <numFmt numFmtId="220" formatCode="&quot;&quot;#,##0"/>
    <numFmt numFmtId="221" formatCode="&quot;&quot;#,##0.00"/>
    <numFmt numFmtId="222" formatCode="_(* #,##0.000000000_);_(* \(#,##0.000000000\);_(* &quot;-&quot;??_);_(@_)"/>
    <numFmt numFmtId="223" formatCode="&quot;&quot;#,##0.0"/>
    <numFmt numFmtId="224" formatCode="0\ [$-100000]\ &quot;€ Eq. GEL&quot;"/>
  </numFmts>
  <fonts count="72">
    <font>
      <sz val="11"/>
      <name val="SPLiteraturuly"/>
      <family val="0"/>
    </font>
    <font>
      <b/>
      <sz val="10"/>
      <color indexed="32"/>
      <name val="Arial"/>
      <family val="2"/>
    </font>
    <font>
      <b/>
      <sz val="9"/>
      <color indexed="8"/>
      <name val="Courier New"/>
      <family val="3"/>
    </font>
    <font>
      <sz val="9"/>
      <color indexed="8"/>
      <name val="Arial"/>
      <family val="2"/>
    </font>
    <font>
      <b/>
      <sz val="10"/>
      <color indexed="10"/>
      <name val="SPLiteraturuly MT"/>
      <family val="0"/>
    </font>
    <font>
      <sz val="8"/>
      <name val="SPLiteraturuly"/>
      <family val="0"/>
    </font>
    <font>
      <b/>
      <sz val="10"/>
      <color indexed="17"/>
      <name val="Arial"/>
      <family val="2"/>
    </font>
    <font>
      <u val="single"/>
      <sz val="11"/>
      <color indexed="12"/>
      <name val="SPLiteraturuly"/>
      <family val="0"/>
    </font>
    <font>
      <u val="single"/>
      <sz val="11"/>
      <color indexed="36"/>
      <name val="SPLiteraturuly"/>
      <family val="0"/>
    </font>
    <font>
      <b/>
      <sz val="10"/>
      <name val="Verdana"/>
      <family val="2"/>
    </font>
    <font>
      <b/>
      <sz val="9.5"/>
      <color indexed="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23"/>
      <name val="Verdana"/>
      <family val="2"/>
    </font>
    <font>
      <b/>
      <sz val="9"/>
      <color indexed="8"/>
      <name val="Calibri"/>
      <family val="2"/>
    </font>
    <font>
      <sz val="9"/>
      <name val="Calibri"/>
      <family val="2"/>
    </font>
    <font>
      <b/>
      <sz val="8"/>
      <color indexed="8"/>
      <name val="Calibri"/>
      <family val="2"/>
    </font>
    <font>
      <sz val="11"/>
      <name val="Calibri"/>
      <family val="2"/>
    </font>
    <font>
      <b/>
      <sz val="10"/>
      <color indexed="8"/>
      <name val="Calibri"/>
      <family val="2"/>
    </font>
    <font>
      <b/>
      <sz val="9"/>
      <color indexed="10"/>
      <name val="Calibri"/>
      <family val="2"/>
    </font>
    <font>
      <sz val="9"/>
      <color indexed="8"/>
      <name val="Calibri"/>
      <family val="2"/>
    </font>
    <font>
      <sz val="8"/>
      <name val="Calibri"/>
      <family val="2"/>
    </font>
    <font>
      <b/>
      <sz val="9"/>
      <name val="Calibri"/>
      <family val="2"/>
    </font>
    <font>
      <sz val="10"/>
      <name val="Calibri"/>
      <family val="2"/>
    </font>
    <font>
      <sz val="8"/>
      <color indexed="62"/>
      <name val="Calibri"/>
      <family val="2"/>
    </font>
    <font>
      <b/>
      <sz val="11"/>
      <name val="Calibri"/>
      <family val="2"/>
    </font>
    <font>
      <b/>
      <sz val="10"/>
      <color indexed="23"/>
      <name val="Verdana"/>
      <family val="2"/>
    </font>
    <font>
      <sz val="9.5"/>
      <name val="Calibri"/>
      <family val="2"/>
    </font>
    <font>
      <sz val="9.5"/>
      <color indexed="8"/>
      <name val="Calibri"/>
      <family val="2"/>
    </font>
    <font>
      <sz val="9.5"/>
      <color indexed="56"/>
      <name val="Calibri"/>
      <family val="2"/>
    </font>
    <font>
      <sz val="9.5"/>
      <color indexed="63"/>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rgb="FF66727B"/>
      <name val="Verdana"/>
      <family val="2"/>
    </font>
    <font>
      <b/>
      <sz val="9"/>
      <color rgb="FFFF0000"/>
      <name val="Calibri"/>
      <family val="2"/>
    </font>
    <font>
      <sz val="9"/>
      <color theme="1"/>
      <name val="Calibri"/>
      <family val="2"/>
    </font>
    <font>
      <sz val="8"/>
      <color theme="3" tint="0.39998000860214233"/>
      <name val="Calibri"/>
      <family val="2"/>
    </font>
    <font>
      <b/>
      <sz val="10"/>
      <color rgb="FF66727B"/>
      <name val="Verdana"/>
      <family val="2"/>
    </font>
    <font>
      <b/>
      <sz val="10"/>
      <color rgb="FF656567"/>
      <name val="Verdana"/>
      <family val="2"/>
    </font>
    <font>
      <sz val="9.5"/>
      <color rgb="FF002060"/>
      <name val="Calibri"/>
      <family val="2"/>
    </font>
    <font>
      <sz val="9.5"/>
      <color rgb="FF12202A"/>
      <name val="Calibri"/>
      <family val="2"/>
    </font>
    <font>
      <sz val="9.5"/>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3" tint="0.7999200224876404"/>
      </left>
      <right style="thin">
        <color theme="3" tint="0.7999200224876404"/>
      </right>
      <top style="thin">
        <color theme="3" tint="0.7999200224876404"/>
      </top>
      <bottom style="thin">
        <color theme="3" tint="0.7999200224876404"/>
      </bottom>
    </border>
    <border>
      <left style="thin">
        <color theme="3" tint="0.7999799847602844"/>
      </left>
      <right style="thin">
        <color theme="3" tint="0.7999799847602844"/>
      </right>
      <top>
        <color indexed="63"/>
      </top>
      <bottom style="thin">
        <color theme="3" tint="0.7999799847602844"/>
      </bottom>
    </border>
    <border>
      <left style="thin">
        <color theme="3" tint="0.7998899817466736"/>
      </left>
      <right style="thin">
        <color theme="3" tint="0.7998899817466736"/>
      </right>
      <top style="thin">
        <color theme="3" tint="0.7999200224876404"/>
      </top>
      <bottom style="thin">
        <color theme="3" tint="0.7998899817466736"/>
      </bottom>
    </border>
    <border>
      <left style="thin">
        <color theme="3" tint="0.7998899817466736"/>
      </left>
      <right style="thin">
        <color theme="3" tint="0.7998899817466736"/>
      </right>
      <top style="thin">
        <color theme="3" tint="0.7998899817466736"/>
      </top>
      <bottom style="thin">
        <color theme="3" tint="0.7998899817466736"/>
      </bottom>
    </border>
    <border>
      <left>
        <color indexed="63"/>
      </left>
      <right style="thin">
        <color theme="3" tint="0.7999200224876404"/>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46"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08">
    <xf numFmtId="0" fontId="0" fillId="0" borderId="0" xfId="0" applyAlignment="1">
      <alignment/>
    </xf>
    <xf numFmtId="3" fontId="1" fillId="0" borderId="0" xfId="0" applyNumberFormat="1" applyFont="1" applyAlignment="1">
      <alignment horizontal="right"/>
    </xf>
    <xf numFmtId="3" fontId="6" fillId="0" borderId="0" xfId="0" applyNumberFormat="1" applyFont="1" applyAlignment="1">
      <alignment horizontal="right"/>
    </xf>
    <xf numFmtId="3" fontId="3" fillId="0" borderId="0" xfId="0" applyNumberFormat="1" applyFont="1" applyAlignment="1">
      <alignment horizontal="right"/>
    </xf>
    <xf numFmtId="3" fontId="0" fillId="0" borderId="0" xfId="0" applyNumberFormat="1" applyAlignment="1">
      <alignment horizontal="right"/>
    </xf>
    <xf numFmtId="49" fontId="4" fillId="0" borderId="0" xfId="0" applyNumberFormat="1" applyFont="1" applyBorder="1" applyAlignment="1">
      <alignment vertical="center" wrapText="1"/>
    </xf>
    <xf numFmtId="4" fontId="1" fillId="0" borderId="0" xfId="0" applyNumberFormat="1" applyFont="1" applyAlignment="1">
      <alignment horizontal="right"/>
    </xf>
    <xf numFmtId="4" fontId="6" fillId="0" borderId="0" xfId="0" applyNumberFormat="1" applyFont="1" applyAlignment="1">
      <alignment horizontal="right"/>
    </xf>
    <xf numFmtId="4" fontId="3" fillId="0" borderId="0" xfId="0" applyNumberFormat="1" applyFont="1" applyAlignment="1">
      <alignment horizontal="right"/>
    </xf>
    <xf numFmtId="4" fontId="0" fillId="0" borderId="0" xfId="0" applyNumberFormat="1" applyAlignment="1">
      <alignment horizontal="right"/>
    </xf>
    <xf numFmtId="0" fontId="1" fillId="0" borderId="0" xfId="0" applyFont="1" applyAlignment="1">
      <alignment horizontal="center" wrapText="1"/>
    </xf>
    <xf numFmtId="0" fontId="6" fillId="0" borderId="0" xfId="0" applyFont="1" applyAlignment="1">
      <alignment horizontal="center" wrapText="1"/>
    </xf>
    <xf numFmtId="0" fontId="3" fillId="0" borderId="0" xfId="0" applyFont="1" applyAlignment="1">
      <alignment horizontal="center" wrapText="1"/>
    </xf>
    <xf numFmtId="0" fontId="0" fillId="0" borderId="0" xfId="0" applyAlignment="1">
      <alignment horizontal="center" wrapText="1"/>
    </xf>
    <xf numFmtId="0" fontId="0" fillId="0" borderId="0" xfId="0" applyAlignment="1">
      <alignment horizontal="center"/>
    </xf>
    <xf numFmtId="0" fontId="2" fillId="0" borderId="0" xfId="0" applyFont="1" applyAlignment="1">
      <alignment vertical="top"/>
    </xf>
    <xf numFmtId="4" fontId="2" fillId="0" borderId="0" xfId="0" applyNumberFormat="1" applyFont="1" applyAlignment="1">
      <alignment vertical="top"/>
    </xf>
    <xf numFmtId="0" fontId="0" fillId="0" borderId="0" xfId="0" applyAlignment="1">
      <alignment wrapText="1"/>
    </xf>
    <xf numFmtId="0" fontId="63" fillId="33" borderId="0" xfId="0" applyFont="1" applyFill="1" applyAlignment="1">
      <alignment horizontal="center" vertical="center" wrapText="1"/>
    </xf>
    <xf numFmtId="0" fontId="29" fillId="0" borderId="0" xfId="0" applyFont="1" applyAlignment="1">
      <alignment vertical="center"/>
    </xf>
    <xf numFmtId="0" fontId="30" fillId="0" borderId="0" xfId="0" applyFont="1" applyFill="1" applyAlignment="1">
      <alignment vertical="center"/>
    </xf>
    <xf numFmtId="14" fontId="29" fillId="0" borderId="0" xfId="0" applyNumberFormat="1" applyFont="1" applyAlignment="1">
      <alignment vertical="center"/>
    </xf>
    <xf numFmtId="0" fontId="31" fillId="0" borderId="0" xfId="0" applyFont="1" applyAlignment="1">
      <alignment vertical="center"/>
    </xf>
    <xf numFmtId="4" fontId="29" fillId="0" borderId="0" xfId="0" applyNumberFormat="1" applyFont="1" applyAlignment="1">
      <alignment vertical="center"/>
    </xf>
    <xf numFmtId="0" fontId="32" fillId="0" borderId="0" xfId="0" applyFont="1" applyAlignment="1">
      <alignment vertical="center"/>
    </xf>
    <xf numFmtId="0" fontId="33" fillId="0" borderId="0" xfId="0" applyFont="1" applyAlignment="1">
      <alignment vertical="center" wrapText="1"/>
    </xf>
    <xf numFmtId="0" fontId="30" fillId="0" borderId="0" xfId="0" applyFont="1" applyFill="1" applyAlignment="1">
      <alignment vertical="center" wrapText="1"/>
    </xf>
    <xf numFmtId="0" fontId="29" fillId="0" borderId="0" xfId="0" applyFont="1" applyAlignment="1">
      <alignment vertical="center" wrapText="1"/>
    </xf>
    <xf numFmtId="0" fontId="64" fillId="0" borderId="0" xfId="0" applyFont="1" applyAlignment="1">
      <alignment vertical="center" wrapText="1"/>
    </xf>
    <xf numFmtId="0" fontId="35" fillId="0" borderId="0" xfId="0" applyFont="1" applyAlignment="1">
      <alignment vertical="center"/>
    </xf>
    <xf numFmtId="0" fontId="35" fillId="0" borderId="0" xfId="0" applyFont="1" applyFill="1" applyAlignment="1">
      <alignment vertical="center"/>
    </xf>
    <xf numFmtId="0" fontId="65" fillId="0" borderId="0" xfId="0" applyFont="1" applyFill="1" applyAlignment="1">
      <alignment vertical="center"/>
    </xf>
    <xf numFmtId="0" fontId="32" fillId="0" borderId="0" xfId="0" applyFont="1" applyAlignment="1">
      <alignment vertical="center" wrapText="1"/>
    </xf>
    <xf numFmtId="0" fontId="36" fillId="0" borderId="0" xfId="0" applyFont="1" applyAlignment="1">
      <alignment horizontal="center" vertical="center" wrapText="1"/>
    </xf>
    <xf numFmtId="4" fontId="32" fillId="0" borderId="0" xfId="0" applyNumberFormat="1" applyFont="1" applyAlignment="1">
      <alignment horizontal="right" vertical="center"/>
    </xf>
    <xf numFmtId="0" fontId="37" fillId="0" borderId="0" xfId="0" applyFont="1" applyFill="1" applyBorder="1" applyAlignment="1">
      <alignment vertical="top"/>
    </xf>
    <xf numFmtId="171" fontId="32" fillId="0" borderId="0" xfId="42" applyFont="1" applyAlignment="1">
      <alignment vertical="center"/>
    </xf>
    <xf numFmtId="0" fontId="36" fillId="0" borderId="0" xfId="0" applyFont="1" applyAlignment="1">
      <alignment vertical="center" wrapText="1"/>
    </xf>
    <xf numFmtId="4" fontId="38" fillId="0" borderId="0" xfId="0" applyNumberFormat="1" applyFont="1" applyAlignment="1">
      <alignment horizontal="right" vertical="center"/>
    </xf>
    <xf numFmtId="4" fontId="64" fillId="0" borderId="0" xfId="0" applyNumberFormat="1" applyFont="1" applyAlignment="1">
      <alignment horizontal="right" vertical="center"/>
    </xf>
    <xf numFmtId="0" fontId="66" fillId="0" borderId="0" xfId="0" applyFont="1" applyAlignment="1">
      <alignment horizontal="center" vertical="center" wrapText="1"/>
    </xf>
    <xf numFmtId="0" fontId="32" fillId="0" borderId="0" xfId="0" applyFont="1" applyAlignment="1">
      <alignment vertical="center" wrapText="1"/>
    </xf>
    <xf numFmtId="14" fontId="30" fillId="0" borderId="0" xfId="0" applyNumberFormat="1" applyFont="1" applyAlignment="1">
      <alignment horizontal="center" vertical="center"/>
    </xf>
    <xf numFmtId="4" fontId="30" fillId="0" borderId="0" xfId="0" applyNumberFormat="1" applyFont="1" applyAlignment="1">
      <alignment horizontal="right" vertical="center"/>
    </xf>
    <xf numFmtId="0" fontId="35" fillId="0" borderId="0" xfId="0" applyFont="1" applyAlignment="1">
      <alignment vertical="center" wrapText="1"/>
    </xf>
    <xf numFmtId="4" fontId="64" fillId="0" borderId="0" xfId="0" applyNumberFormat="1" applyFont="1" applyAlignment="1">
      <alignment vertical="center" wrapText="1"/>
    </xf>
    <xf numFmtId="218" fontId="67" fillId="0" borderId="0" xfId="0" applyNumberFormat="1" applyFont="1" applyFill="1" applyAlignment="1">
      <alignment/>
    </xf>
    <xf numFmtId="0" fontId="9" fillId="0" borderId="0" xfId="0" applyFont="1" applyFill="1" applyAlignment="1">
      <alignment/>
    </xf>
    <xf numFmtId="196" fontId="67" fillId="0" borderId="0" xfId="0" applyNumberFormat="1" applyFont="1" applyFill="1" applyAlignment="1">
      <alignment/>
    </xf>
    <xf numFmtId="0" fontId="68" fillId="0" borderId="0" xfId="0" applyFont="1" applyAlignment="1">
      <alignment/>
    </xf>
    <xf numFmtId="171" fontId="67" fillId="0" borderId="0" xfId="42" applyNumberFormat="1" applyFont="1" applyFill="1" applyAlignment="1">
      <alignment/>
    </xf>
    <xf numFmtId="0" fontId="68" fillId="0" borderId="0" xfId="0" applyFont="1" applyFill="1" applyAlignment="1">
      <alignment/>
    </xf>
    <xf numFmtId="198" fontId="67" fillId="0" borderId="0" xfId="42" applyNumberFormat="1" applyFont="1" applyFill="1" applyAlignment="1">
      <alignment/>
    </xf>
    <xf numFmtId="222" fontId="67" fillId="0" borderId="0" xfId="42" applyNumberFormat="1" applyFont="1" applyFill="1" applyAlignment="1">
      <alignment/>
    </xf>
    <xf numFmtId="220" fontId="35" fillId="0" borderId="10" xfId="0" applyNumberFormat="1" applyFont="1" applyBorder="1" applyAlignment="1">
      <alignment vertical="center"/>
    </xf>
    <xf numFmtId="0" fontId="42" fillId="0" borderId="0" xfId="0" applyFont="1" applyFill="1" applyAlignment="1">
      <alignment vertical="center"/>
    </xf>
    <xf numFmtId="0" fontId="42" fillId="0" borderId="0" xfId="0" applyFont="1" applyAlignment="1">
      <alignment vertical="center" wrapText="1"/>
    </xf>
    <xf numFmtId="195" fontId="42" fillId="0" borderId="11" xfId="0" applyNumberFormat="1" applyFont="1" applyFill="1" applyBorder="1" applyAlignment="1">
      <alignment horizontal="left" vertical="center"/>
    </xf>
    <xf numFmtId="195" fontId="42" fillId="0" borderId="0" xfId="0" applyNumberFormat="1" applyFont="1" applyFill="1" applyBorder="1" applyAlignment="1">
      <alignment horizontal="left" vertical="center"/>
    </xf>
    <xf numFmtId="0" fontId="42" fillId="0" borderId="0" xfId="0" applyFont="1" applyAlignment="1">
      <alignment horizontal="center" vertical="center" wrapText="1"/>
    </xf>
    <xf numFmtId="220" fontId="42" fillId="0" borderId="0" xfId="0" applyNumberFormat="1" applyFont="1" applyAlignment="1">
      <alignment vertical="center"/>
    </xf>
    <xf numFmtId="3" fontId="10" fillId="0" borderId="12" xfId="0" applyNumberFormat="1" applyFont="1" applyFill="1" applyBorder="1" applyAlignment="1">
      <alignment horizontal="center" vertical="center" wrapText="1"/>
    </xf>
    <xf numFmtId="3" fontId="10" fillId="0" borderId="12" xfId="0" applyNumberFormat="1" applyFont="1" applyFill="1" applyBorder="1" applyAlignment="1">
      <alignment vertical="center" wrapText="1"/>
    </xf>
    <xf numFmtId="14" fontId="10" fillId="0" borderId="12" xfId="0" applyNumberFormat="1" applyFont="1" applyFill="1" applyBorder="1" applyAlignment="1">
      <alignment horizontal="center" vertical="center" wrapText="1"/>
    </xf>
    <xf numFmtId="0" fontId="43" fillId="0" borderId="13" xfId="0" applyFont="1" applyBorder="1" applyAlignment="1">
      <alignment vertical="center" wrapText="1"/>
    </xf>
    <xf numFmtId="195" fontId="42" fillId="0" borderId="13" xfId="0" applyNumberFormat="1" applyFont="1" applyFill="1" applyBorder="1" applyAlignment="1">
      <alignment horizontal="left" vertical="center"/>
    </xf>
    <xf numFmtId="0" fontId="43" fillId="0" borderId="13" xfId="0" applyFont="1" applyFill="1" applyBorder="1" applyAlignment="1">
      <alignment horizontal="right" vertical="center"/>
    </xf>
    <xf numFmtId="0" fontId="43" fillId="0" borderId="13" xfId="0" applyFont="1" applyBorder="1" applyAlignment="1">
      <alignment horizontal="center" vertical="center" wrapText="1"/>
    </xf>
    <xf numFmtId="220" fontId="43" fillId="0" borderId="13" xfId="0" applyNumberFormat="1" applyFont="1" applyBorder="1" applyAlignment="1">
      <alignment vertical="center"/>
    </xf>
    <xf numFmtId="0" fontId="42" fillId="0" borderId="13" xfId="0" applyFont="1" applyBorder="1" applyAlignment="1">
      <alignment vertical="center" wrapText="1"/>
    </xf>
    <xf numFmtId="3" fontId="42" fillId="0" borderId="13" xfId="0" applyNumberFormat="1" applyFont="1" applyFill="1" applyBorder="1" applyAlignment="1">
      <alignment vertical="center" wrapText="1"/>
    </xf>
    <xf numFmtId="3" fontId="69" fillId="0" borderId="13" xfId="0" applyNumberFormat="1" applyFont="1" applyFill="1" applyBorder="1" applyAlignment="1">
      <alignment vertical="center" wrapText="1"/>
    </xf>
    <xf numFmtId="0" fontId="70" fillId="0" borderId="13" xfId="0" applyFont="1" applyFill="1" applyBorder="1" applyAlignment="1">
      <alignment vertical="center" wrapText="1"/>
    </xf>
    <xf numFmtId="0" fontId="43" fillId="0" borderId="13" xfId="0" applyFont="1" applyFill="1" applyBorder="1" applyAlignment="1">
      <alignment vertical="center" wrapText="1"/>
    </xf>
    <xf numFmtId="220" fontId="43" fillId="0" borderId="13" xfId="0" applyNumberFormat="1" applyFont="1" applyFill="1" applyBorder="1" applyAlignment="1">
      <alignment vertical="center"/>
    </xf>
    <xf numFmtId="224" fontId="43" fillId="0" borderId="13" xfId="0" applyNumberFormat="1" applyFont="1" applyFill="1" applyBorder="1" applyAlignment="1">
      <alignment vertical="center"/>
    </xf>
    <xf numFmtId="0" fontId="43" fillId="0" borderId="13" xfId="0" applyFont="1" applyFill="1" applyBorder="1" applyAlignment="1">
      <alignment vertical="center"/>
    </xf>
    <xf numFmtId="0" fontId="71" fillId="0" borderId="13" xfId="0" applyFont="1" applyBorder="1" applyAlignment="1">
      <alignment vertical="center" wrapText="1"/>
    </xf>
    <xf numFmtId="14" fontId="43" fillId="0" borderId="13" xfId="0" applyNumberFormat="1" applyFont="1" applyBorder="1" applyAlignment="1">
      <alignment horizontal="left" vertical="center" wrapText="1"/>
    </xf>
    <xf numFmtId="0" fontId="71" fillId="0" borderId="13" xfId="0" applyFont="1" applyFill="1" applyBorder="1" applyAlignment="1">
      <alignment vertical="center" wrapText="1"/>
    </xf>
    <xf numFmtId="195" fontId="71" fillId="0" borderId="13" xfId="0" applyNumberFormat="1" applyFont="1" applyFill="1" applyBorder="1" applyAlignment="1">
      <alignment horizontal="left" vertical="center"/>
    </xf>
    <xf numFmtId="2" fontId="43" fillId="0" borderId="13" xfId="0" applyNumberFormat="1" applyFont="1" applyFill="1" applyBorder="1" applyAlignment="1">
      <alignment horizontal="right" vertical="center"/>
    </xf>
    <xf numFmtId="14" fontId="42" fillId="0" borderId="13" xfId="0" applyNumberFormat="1" applyFont="1" applyBorder="1" applyAlignment="1">
      <alignment horizontal="left" vertical="center" wrapText="1"/>
    </xf>
    <xf numFmtId="0" fontId="43" fillId="34" borderId="13" xfId="0" applyFont="1" applyFill="1" applyBorder="1" applyAlignment="1">
      <alignment vertical="center" wrapText="1"/>
    </xf>
    <xf numFmtId="0" fontId="42" fillId="0" borderId="13" xfId="0" applyFont="1" applyFill="1" applyBorder="1" applyAlignment="1">
      <alignment vertical="center" wrapText="1"/>
    </xf>
    <xf numFmtId="0" fontId="42" fillId="0" borderId="13" xfId="0" applyFont="1" applyBorder="1" applyAlignment="1">
      <alignment horizontal="center" vertical="center" wrapText="1"/>
    </xf>
    <xf numFmtId="220" fontId="42" fillId="0" borderId="13" xfId="0" applyNumberFormat="1" applyFont="1" applyFill="1" applyBorder="1" applyAlignment="1">
      <alignment vertical="center"/>
    </xf>
    <xf numFmtId="220" fontId="42" fillId="0" borderId="0" xfId="0" applyNumberFormat="1" applyFont="1" applyBorder="1" applyAlignment="1">
      <alignment vertical="center"/>
    </xf>
    <xf numFmtId="220" fontId="10" fillId="0" borderId="0" xfId="42" applyNumberFormat="1" applyFont="1" applyBorder="1" applyAlignment="1">
      <alignment vertical="center"/>
    </xf>
    <xf numFmtId="0" fontId="30" fillId="0" borderId="0" xfId="0" applyFont="1" applyFill="1" applyBorder="1" applyAlignment="1">
      <alignment horizontal="left" vertical="top" wrapText="1"/>
    </xf>
    <xf numFmtId="0" fontId="30" fillId="0" borderId="14" xfId="0" applyFont="1" applyFill="1" applyBorder="1" applyAlignment="1">
      <alignment horizontal="left" vertical="top" wrapText="1"/>
    </xf>
    <xf numFmtId="0" fontId="29" fillId="0" borderId="0" xfId="0" applyFont="1" applyFill="1" applyAlignment="1">
      <alignment vertical="center"/>
    </xf>
    <xf numFmtId="14" fontId="29" fillId="0" borderId="0" xfId="0" applyNumberFormat="1" applyFont="1" applyFill="1" applyAlignment="1">
      <alignment vertical="center"/>
    </xf>
    <xf numFmtId="0" fontId="31" fillId="0" borderId="0" xfId="0" applyFont="1" applyFill="1" applyAlignment="1">
      <alignment vertical="center"/>
    </xf>
    <xf numFmtId="4" fontId="29" fillId="0" borderId="0" xfId="0" applyNumberFormat="1" applyFont="1" applyFill="1" applyAlignment="1">
      <alignment vertical="center"/>
    </xf>
    <xf numFmtId="0" fontId="26" fillId="0" borderId="0" xfId="0" applyFont="1" applyFill="1" applyAlignment="1">
      <alignment horizontal="center" vertical="center" wrapText="1"/>
    </xf>
    <xf numFmtId="0" fontId="40" fillId="0" borderId="0" xfId="0" applyFont="1" applyFill="1" applyAlignment="1">
      <alignment vertical="center" wrapText="1"/>
    </xf>
    <xf numFmtId="0" fontId="29" fillId="0" borderId="0" xfId="0" applyFont="1" applyFill="1" applyAlignment="1">
      <alignment vertical="center" wrapText="1"/>
    </xf>
    <xf numFmtId="14" fontId="29" fillId="0" borderId="0" xfId="0" applyNumberFormat="1" applyFont="1" applyFill="1" applyAlignment="1">
      <alignment vertical="center" wrapText="1"/>
    </xf>
    <xf numFmtId="0" fontId="31" fillId="0" borderId="0" xfId="0" applyFont="1" applyFill="1" applyAlignment="1">
      <alignment vertical="center" wrapText="1"/>
    </xf>
    <xf numFmtId="4" fontId="33" fillId="0" borderId="0" xfId="0" applyNumberFormat="1" applyFont="1" applyFill="1" applyAlignment="1">
      <alignment vertical="center" wrapText="1"/>
    </xf>
    <xf numFmtId="171" fontId="33" fillId="0" borderId="0" xfId="42" applyFont="1" applyFill="1" applyAlignment="1">
      <alignment vertical="center" wrapText="1"/>
    </xf>
    <xf numFmtId="0" fontId="43" fillId="0" borderId="13" xfId="0" applyFont="1" applyFill="1" applyBorder="1" applyAlignment="1">
      <alignment horizontal="center" vertical="center" wrapText="1"/>
    </xf>
    <xf numFmtId="4" fontId="43" fillId="0" borderId="13" xfId="0" applyNumberFormat="1" applyFont="1" applyFill="1" applyBorder="1" applyAlignment="1">
      <alignment horizontal="left" vertical="center"/>
    </xf>
    <xf numFmtId="14" fontId="43" fillId="0" borderId="13" xfId="0" applyNumberFormat="1" applyFont="1" applyFill="1" applyBorder="1" applyAlignment="1">
      <alignment horizontal="left" vertical="center" wrapText="1"/>
    </xf>
    <xf numFmtId="0" fontId="43" fillId="0" borderId="13" xfId="57" applyFont="1" applyFill="1" applyBorder="1" applyAlignment="1">
      <alignment vertical="center" wrapText="1"/>
      <protection/>
    </xf>
    <xf numFmtId="14" fontId="71" fillId="0" borderId="13" xfId="0" applyNumberFormat="1" applyFont="1" applyFill="1" applyBorder="1" applyAlignment="1">
      <alignment horizontal="left" vertical="center" wrapText="1"/>
    </xf>
    <xf numFmtId="0" fontId="32" fillId="0" borderId="0" xfId="0" applyFont="1" applyFill="1" applyAlignment="1">
      <alignment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dimension ref="A1:T97"/>
  <sheetViews>
    <sheetView tabSelected="1" zoomScalePageLayoutView="0" workbookViewId="0" topLeftCell="A79">
      <selection activeCell="F10" sqref="F10"/>
    </sheetView>
  </sheetViews>
  <sheetFormatPr defaultColWidth="8.8984375" defaultRowHeight="14.25"/>
  <cols>
    <col min="1" max="1" width="3.3984375" style="107" customWidth="1"/>
    <col min="2" max="2" width="25.69921875" style="20" customWidth="1"/>
    <col min="3" max="3" width="32.09765625" style="32" customWidth="1"/>
    <col min="4" max="4" width="14.8984375" style="41" hidden="1" customWidth="1"/>
    <col min="5" max="5" width="6.8984375" style="32" customWidth="1"/>
    <col min="6" max="6" width="10.19921875" style="42" customWidth="1"/>
    <col min="7" max="7" width="4.69921875" style="42" hidden="1" customWidth="1"/>
    <col min="8" max="8" width="4.19921875" style="33" customWidth="1"/>
    <col min="9" max="9" width="13.19921875" style="34" hidden="1" customWidth="1"/>
    <col min="10" max="10" width="15.69921875" style="34" customWidth="1"/>
    <col min="11" max="11" width="10.69921875" style="34" customWidth="1"/>
    <col min="12" max="12" width="10.8984375" style="34" customWidth="1"/>
    <col min="13" max="13" width="10.5" style="34" customWidth="1"/>
    <col min="14" max="14" width="12.59765625" style="34" customWidth="1"/>
    <col min="15" max="15" width="7.59765625" style="34" customWidth="1"/>
    <col min="16" max="16" width="8.09765625" style="34" hidden="1" customWidth="1"/>
    <col min="17" max="17" width="11.3984375" style="34" customWidth="1"/>
    <col min="18" max="18" width="12.09765625" style="36" customWidth="1"/>
    <col min="19" max="16384" width="8.8984375" style="24" customWidth="1"/>
  </cols>
  <sheetData>
    <row r="1" spans="1:18" s="19" customFormat="1" ht="12">
      <c r="A1" s="91"/>
      <c r="B1" s="20"/>
      <c r="F1" s="21"/>
      <c r="G1" s="21"/>
      <c r="H1" s="22"/>
      <c r="I1" s="23"/>
      <c r="J1" s="23"/>
      <c r="K1" s="23"/>
      <c r="L1" s="23"/>
      <c r="M1" s="23"/>
      <c r="N1" s="23"/>
      <c r="O1" s="23"/>
      <c r="P1" s="23"/>
      <c r="R1" s="23"/>
    </row>
    <row r="2" spans="1:18" s="19" customFormat="1" ht="10.5" customHeight="1">
      <c r="A2" s="91"/>
      <c r="B2" s="20"/>
      <c r="F2" s="21"/>
      <c r="G2" s="21"/>
      <c r="H2" s="22"/>
      <c r="I2" s="23"/>
      <c r="J2" s="23"/>
      <c r="K2" s="23"/>
      <c r="L2" s="23"/>
      <c r="M2" s="23"/>
      <c r="N2" s="23"/>
      <c r="O2" s="23"/>
      <c r="P2" s="23"/>
      <c r="R2" s="23"/>
    </row>
    <row r="3" spans="1:18" s="19" customFormat="1" ht="12">
      <c r="A3" s="91"/>
      <c r="B3" s="20"/>
      <c r="C3" s="91"/>
      <c r="D3" s="91"/>
      <c r="E3" s="91"/>
      <c r="F3" s="92"/>
      <c r="G3" s="92"/>
      <c r="H3" s="93"/>
      <c r="I3" s="94"/>
      <c r="J3" s="94"/>
      <c r="K3" s="94"/>
      <c r="L3" s="94"/>
      <c r="M3" s="94"/>
      <c r="N3" s="94"/>
      <c r="O3" s="94"/>
      <c r="P3" s="94"/>
      <c r="Q3" s="94"/>
      <c r="R3" s="94"/>
    </row>
    <row r="4" spans="2:18" ht="22.5" customHeight="1">
      <c r="B4" s="95" t="s">
        <v>215</v>
      </c>
      <c r="C4" s="95"/>
      <c r="D4" s="95"/>
      <c r="E4" s="95"/>
      <c r="F4" s="95"/>
      <c r="G4" s="95"/>
      <c r="H4" s="95"/>
      <c r="I4" s="95"/>
      <c r="J4" s="95"/>
      <c r="K4" s="95"/>
      <c r="L4" s="95"/>
      <c r="M4" s="95"/>
      <c r="N4" s="95"/>
      <c r="O4" s="95"/>
      <c r="P4" s="95"/>
      <c r="Q4" s="95"/>
      <c r="R4" s="95"/>
    </row>
    <row r="5" spans="2:18" ht="15.75" customHeight="1">
      <c r="B5" s="96"/>
      <c r="C5" s="96"/>
      <c r="D5" s="96"/>
      <c r="E5" s="96"/>
      <c r="F5" s="96"/>
      <c r="G5" s="96"/>
      <c r="H5" s="96"/>
      <c r="I5" s="96"/>
      <c r="J5" s="96"/>
      <c r="K5" s="96"/>
      <c r="L5" s="96"/>
      <c r="M5" s="96"/>
      <c r="N5" s="96"/>
      <c r="O5" s="96"/>
      <c r="P5" s="96"/>
      <c r="Q5" s="96"/>
      <c r="R5" s="96"/>
    </row>
    <row r="6" spans="1:18" s="25" customFormat="1" ht="12.75">
      <c r="A6" s="97"/>
      <c r="B6" s="26"/>
      <c r="C6" s="97"/>
      <c r="D6" s="97"/>
      <c r="E6" s="97"/>
      <c r="F6" s="98"/>
      <c r="G6" s="98"/>
      <c r="H6" s="99"/>
      <c r="I6" s="100"/>
      <c r="J6" s="100"/>
      <c r="K6" s="100"/>
      <c r="L6" s="100"/>
      <c r="M6" s="100"/>
      <c r="N6" s="100"/>
      <c r="O6" s="100"/>
      <c r="P6" s="100"/>
      <c r="Q6" s="100"/>
      <c r="R6" s="101"/>
    </row>
    <row r="7" spans="1:18" s="27" customFormat="1" ht="67.5" customHeight="1">
      <c r="A7" s="97"/>
      <c r="B7" s="61" t="s">
        <v>89</v>
      </c>
      <c r="C7" s="61" t="s">
        <v>99</v>
      </c>
      <c r="D7" s="62"/>
      <c r="E7" s="61" t="s">
        <v>82</v>
      </c>
      <c r="F7" s="63" t="s">
        <v>100</v>
      </c>
      <c r="G7" s="63" t="s">
        <v>168</v>
      </c>
      <c r="H7" s="61" t="s">
        <v>83</v>
      </c>
      <c r="I7" s="61" t="s">
        <v>174</v>
      </c>
      <c r="J7" s="61" t="s">
        <v>84</v>
      </c>
      <c r="K7" s="61" t="s">
        <v>85</v>
      </c>
      <c r="L7" s="61" t="s">
        <v>167</v>
      </c>
      <c r="M7" s="61" t="s">
        <v>113</v>
      </c>
      <c r="N7" s="61" t="s">
        <v>104</v>
      </c>
      <c r="O7" s="61" t="s">
        <v>107</v>
      </c>
      <c r="P7" s="61" t="s">
        <v>108</v>
      </c>
      <c r="Q7" s="61" t="s">
        <v>105</v>
      </c>
      <c r="R7" s="61" t="s">
        <v>106</v>
      </c>
    </row>
    <row r="8" spans="1:19" s="29" customFormat="1" ht="28.5" customHeight="1">
      <c r="A8" s="30">
        <v>1</v>
      </c>
      <c r="B8" s="73" t="s">
        <v>79</v>
      </c>
      <c r="C8" s="73" t="s">
        <v>80</v>
      </c>
      <c r="D8" s="73" t="s">
        <v>15</v>
      </c>
      <c r="E8" s="73" t="s">
        <v>27</v>
      </c>
      <c r="F8" s="65">
        <v>36406</v>
      </c>
      <c r="G8" s="66" t="s">
        <v>179</v>
      </c>
      <c r="H8" s="102" t="s">
        <v>1</v>
      </c>
      <c r="I8" s="74">
        <v>1810352.88</v>
      </c>
      <c r="J8" s="74">
        <v>1810352.88</v>
      </c>
      <c r="K8" s="74">
        <v>1810352.88</v>
      </c>
      <c r="L8" s="74"/>
      <c r="M8" s="74">
        <v>1448153.82</v>
      </c>
      <c r="N8" s="74">
        <v>733924.91</v>
      </c>
      <c r="O8" s="74"/>
      <c r="P8" s="74"/>
      <c r="Q8" s="74">
        <v>362199.06</v>
      </c>
      <c r="R8" s="74">
        <f>Q8*'exchange rates'!$B$3</f>
        <v>1044726.9686639999</v>
      </c>
      <c r="S8" s="28"/>
    </row>
    <row r="9" spans="1:19" s="29" customFormat="1" ht="28.5" customHeight="1">
      <c r="A9" s="30">
        <f>A8+1</f>
        <v>2</v>
      </c>
      <c r="B9" s="73" t="s">
        <v>75</v>
      </c>
      <c r="C9" s="73" t="s">
        <v>78</v>
      </c>
      <c r="D9" s="73" t="s">
        <v>20</v>
      </c>
      <c r="E9" s="73" t="s">
        <v>27</v>
      </c>
      <c r="F9" s="65">
        <v>37956</v>
      </c>
      <c r="G9" s="66"/>
      <c r="H9" s="102" t="s">
        <v>1</v>
      </c>
      <c r="I9" s="74">
        <v>190024.79</v>
      </c>
      <c r="J9" s="74">
        <v>190024.79</v>
      </c>
      <c r="K9" s="74">
        <v>190024.79</v>
      </c>
      <c r="L9" s="74"/>
      <c r="M9" s="74">
        <v>102694.108</v>
      </c>
      <c r="N9" s="74">
        <v>26745.889</v>
      </c>
      <c r="O9" s="74"/>
      <c r="P9" s="74"/>
      <c r="Q9" s="74">
        <v>87330.682</v>
      </c>
      <c r="R9" s="74">
        <f>Q9*'exchange rates'!$B$3</f>
        <v>251896.61916079998</v>
      </c>
      <c r="S9" s="28"/>
    </row>
    <row r="10" spans="1:19" s="29" customFormat="1" ht="40.5" customHeight="1">
      <c r="A10" s="30">
        <f aca="true" t="shared" si="0" ref="A10:A27">A9+1</f>
        <v>3</v>
      </c>
      <c r="B10" s="73" t="s">
        <v>67</v>
      </c>
      <c r="C10" s="73" t="s">
        <v>176</v>
      </c>
      <c r="D10" s="73" t="s">
        <v>22</v>
      </c>
      <c r="E10" s="73" t="s">
        <v>27</v>
      </c>
      <c r="F10" s="65">
        <v>38901</v>
      </c>
      <c r="G10" s="66" t="s">
        <v>180</v>
      </c>
      <c r="H10" s="102" t="s">
        <v>1</v>
      </c>
      <c r="I10" s="74">
        <v>8313250.19</v>
      </c>
      <c r="J10" s="74">
        <v>8313250.19</v>
      </c>
      <c r="K10" s="74">
        <v>8313250.19</v>
      </c>
      <c r="L10" s="74">
        <v>736136.24</v>
      </c>
      <c r="M10" s="74">
        <v>3708836.1</v>
      </c>
      <c r="N10" s="74">
        <v>921202.55</v>
      </c>
      <c r="O10" s="74"/>
      <c r="P10" s="74"/>
      <c r="Q10" s="74">
        <v>3868277.85</v>
      </c>
      <c r="R10" s="74">
        <f>Q10*'exchange rates'!$B$3</f>
        <v>11157660.63054</v>
      </c>
      <c r="S10" s="28"/>
    </row>
    <row r="11" spans="1:19" ht="40.5" customHeight="1">
      <c r="A11" s="30">
        <f t="shared" si="0"/>
        <v>4</v>
      </c>
      <c r="B11" s="73" t="s">
        <v>67</v>
      </c>
      <c r="C11" s="73" t="s">
        <v>177</v>
      </c>
      <c r="D11" s="73" t="s">
        <v>16</v>
      </c>
      <c r="E11" s="73" t="s">
        <v>27</v>
      </c>
      <c r="F11" s="65">
        <v>38943</v>
      </c>
      <c r="G11" s="66" t="s">
        <v>181</v>
      </c>
      <c r="H11" s="102" t="s">
        <v>1</v>
      </c>
      <c r="I11" s="74">
        <v>10000000</v>
      </c>
      <c r="J11" s="74">
        <v>10000000</v>
      </c>
      <c r="K11" s="74">
        <v>10000000</v>
      </c>
      <c r="L11" s="74">
        <v>461109.68</v>
      </c>
      <c r="M11" s="74">
        <v>7473535.83</v>
      </c>
      <c r="N11" s="74">
        <v>1382859.765</v>
      </c>
      <c r="O11" s="74"/>
      <c r="P11" s="74"/>
      <c r="Q11" s="74">
        <v>2065354.49</v>
      </c>
      <c r="R11" s="74">
        <f>Q11*'exchange rates'!$B$3</f>
        <v>5957308.490956</v>
      </c>
      <c r="S11" s="28"/>
    </row>
    <row r="12" spans="1:19" s="29" customFormat="1" ht="40.5" customHeight="1">
      <c r="A12" s="30">
        <f t="shared" si="0"/>
        <v>5</v>
      </c>
      <c r="B12" s="84" t="s">
        <v>53</v>
      </c>
      <c r="C12" s="73" t="s">
        <v>76</v>
      </c>
      <c r="D12" s="73" t="s">
        <v>17</v>
      </c>
      <c r="E12" s="73" t="s">
        <v>27</v>
      </c>
      <c r="F12" s="65">
        <v>39150</v>
      </c>
      <c r="G12" s="66" t="s">
        <v>182</v>
      </c>
      <c r="H12" s="102" t="s">
        <v>1</v>
      </c>
      <c r="I12" s="74">
        <v>17079043.17</v>
      </c>
      <c r="J12" s="74">
        <v>17079043.17</v>
      </c>
      <c r="K12" s="74">
        <v>17079043.17</v>
      </c>
      <c r="L12" s="74">
        <v>852000</v>
      </c>
      <c r="M12" s="74">
        <v>2556000</v>
      </c>
      <c r="N12" s="74">
        <v>1566531.012</v>
      </c>
      <c r="O12" s="74"/>
      <c r="P12" s="74"/>
      <c r="Q12" s="74">
        <v>13671043.17</v>
      </c>
      <c r="R12" s="74">
        <f>Q12*'exchange rates'!$B$3</f>
        <v>39432756.919548</v>
      </c>
      <c r="S12" s="28"/>
    </row>
    <row r="13" spans="1:19" s="29" customFormat="1" ht="40.5" customHeight="1">
      <c r="A13" s="30">
        <f t="shared" si="0"/>
        <v>6</v>
      </c>
      <c r="B13" s="84" t="s">
        <v>53</v>
      </c>
      <c r="C13" s="73" t="s">
        <v>216</v>
      </c>
      <c r="D13" s="73" t="s">
        <v>154</v>
      </c>
      <c r="E13" s="73" t="s">
        <v>27</v>
      </c>
      <c r="F13" s="65">
        <v>44026</v>
      </c>
      <c r="G13" s="66" t="s">
        <v>182</v>
      </c>
      <c r="H13" s="102" t="s">
        <v>1</v>
      </c>
      <c r="I13" s="74">
        <v>852000</v>
      </c>
      <c r="J13" s="74">
        <v>852000</v>
      </c>
      <c r="K13" s="74">
        <v>852000</v>
      </c>
      <c r="L13" s="74"/>
      <c r="M13" s="74"/>
      <c r="N13" s="74">
        <v>6390</v>
      </c>
      <c r="O13" s="74"/>
      <c r="P13" s="74"/>
      <c r="Q13" s="74">
        <v>852000</v>
      </c>
      <c r="R13" s="74">
        <f>Q13*'exchange rates'!$B$3</f>
        <v>2457508.8</v>
      </c>
      <c r="S13" s="28"/>
    </row>
    <row r="14" spans="1:19" ht="28.5" customHeight="1">
      <c r="A14" s="30">
        <f>A13+1</f>
        <v>7</v>
      </c>
      <c r="B14" s="70" t="s">
        <v>81</v>
      </c>
      <c r="C14" s="73" t="s">
        <v>73</v>
      </c>
      <c r="D14" s="73" t="s">
        <v>14</v>
      </c>
      <c r="E14" s="73" t="s">
        <v>29</v>
      </c>
      <c r="F14" s="65">
        <v>39799</v>
      </c>
      <c r="G14" s="66" t="s">
        <v>183</v>
      </c>
      <c r="H14" s="102" t="s">
        <v>3</v>
      </c>
      <c r="I14" s="74">
        <v>2954862209</v>
      </c>
      <c r="J14" s="74">
        <v>2954862209</v>
      </c>
      <c r="K14" s="74">
        <v>2954862209</v>
      </c>
      <c r="L14" s="74"/>
      <c r="M14" s="74">
        <v>2668907781.19</v>
      </c>
      <c r="N14" s="74">
        <v>540059923.649</v>
      </c>
      <c r="O14" s="74"/>
      <c r="P14" s="74"/>
      <c r="Q14" s="74">
        <v>285954427.81</v>
      </c>
      <c r="R14" s="74">
        <f>Q14*'exchange rates'!$F$3</f>
        <v>5860635.99796595</v>
      </c>
      <c r="S14" s="28"/>
    </row>
    <row r="15" spans="1:19" ht="40.5" customHeight="1">
      <c r="A15" s="30">
        <f t="shared" si="0"/>
        <v>8</v>
      </c>
      <c r="B15" s="70" t="s">
        <v>77</v>
      </c>
      <c r="C15" s="73" t="s">
        <v>45</v>
      </c>
      <c r="D15" s="73" t="s">
        <v>13</v>
      </c>
      <c r="E15" s="73" t="s">
        <v>28</v>
      </c>
      <c r="F15" s="65">
        <v>39843</v>
      </c>
      <c r="G15" s="66" t="s">
        <v>184</v>
      </c>
      <c r="H15" s="102" t="s">
        <v>1</v>
      </c>
      <c r="I15" s="74">
        <v>4690000</v>
      </c>
      <c r="J15" s="74">
        <v>4690000</v>
      </c>
      <c r="K15" s="74">
        <v>4690000</v>
      </c>
      <c r="L15" s="74"/>
      <c r="M15" s="74">
        <v>2906620</v>
      </c>
      <c r="N15" s="74">
        <v>587528.89</v>
      </c>
      <c r="O15" s="74"/>
      <c r="P15" s="74"/>
      <c r="Q15" s="74">
        <v>1783380</v>
      </c>
      <c r="R15" s="74">
        <f>Q15*'exchange rates'!$B$3</f>
        <v>5143981.272</v>
      </c>
      <c r="S15" s="28"/>
    </row>
    <row r="16" spans="1:19" s="29" customFormat="1" ht="40.5" customHeight="1">
      <c r="A16" s="30">
        <f t="shared" si="0"/>
        <v>9</v>
      </c>
      <c r="B16" s="84" t="s">
        <v>68</v>
      </c>
      <c r="C16" s="73" t="s">
        <v>97</v>
      </c>
      <c r="D16" s="73" t="s">
        <v>21</v>
      </c>
      <c r="E16" s="73" t="s">
        <v>27</v>
      </c>
      <c r="F16" s="65">
        <v>39909</v>
      </c>
      <c r="G16" s="66" t="s">
        <v>185</v>
      </c>
      <c r="H16" s="102" t="s">
        <v>1</v>
      </c>
      <c r="I16" s="74">
        <v>10000000</v>
      </c>
      <c r="J16" s="74">
        <v>6700000</v>
      </c>
      <c r="K16" s="74">
        <v>6700000</v>
      </c>
      <c r="L16" s="74"/>
      <c r="M16" s="74">
        <v>4019400</v>
      </c>
      <c r="N16" s="74">
        <v>1216140.278</v>
      </c>
      <c r="O16" s="74"/>
      <c r="P16" s="74"/>
      <c r="Q16" s="74">
        <v>2680600</v>
      </c>
      <c r="R16" s="74">
        <f>Q16*'exchange rates'!$B$3</f>
        <v>7731922.64</v>
      </c>
      <c r="S16" s="28"/>
    </row>
    <row r="17" spans="1:19" s="29" customFormat="1" ht="40.5" customHeight="1">
      <c r="A17" s="30">
        <f>A16+1</f>
        <v>10</v>
      </c>
      <c r="B17" s="84" t="s">
        <v>53</v>
      </c>
      <c r="C17" s="73" t="s">
        <v>98</v>
      </c>
      <c r="D17" s="73" t="s">
        <v>36</v>
      </c>
      <c r="E17" s="73" t="s">
        <v>27</v>
      </c>
      <c r="F17" s="65">
        <v>39909</v>
      </c>
      <c r="G17" s="66" t="s">
        <v>185</v>
      </c>
      <c r="H17" s="102" t="s">
        <v>1</v>
      </c>
      <c r="I17" s="74">
        <v>38300000</v>
      </c>
      <c r="J17" s="74">
        <v>38299257.82</v>
      </c>
      <c r="K17" s="74">
        <v>38299257.82</v>
      </c>
      <c r="L17" s="74">
        <v>5106800</v>
      </c>
      <c r="M17" s="74">
        <v>17873800</v>
      </c>
      <c r="N17" s="74">
        <v>6573834.448</v>
      </c>
      <c r="O17" s="74"/>
      <c r="P17" s="74"/>
      <c r="Q17" s="74">
        <v>15318657.82</v>
      </c>
      <c r="R17" s="74">
        <f>Q17*'exchange rates'!$B$3</f>
        <v>44185136.616008</v>
      </c>
      <c r="S17" s="28"/>
    </row>
    <row r="18" spans="1:19" s="29" customFormat="1" ht="44.25" customHeight="1">
      <c r="A18" s="30">
        <f>A17+1</f>
        <v>11</v>
      </c>
      <c r="B18" s="84" t="s">
        <v>53</v>
      </c>
      <c r="C18" s="73" t="s">
        <v>217</v>
      </c>
      <c r="D18" s="73" t="s">
        <v>155</v>
      </c>
      <c r="E18" s="73" t="s">
        <v>27</v>
      </c>
      <c r="F18" s="65">
        <v>44026</v>
      </c>
      <c r="G18" s="66" t="s">
        <v>185</v>
      </c>
      <c r="H18" s="102" t="s">
        <v>1</v>
      </c>
      <c r="I18" s="74">
        <v>5106800</v>
      </c>
      <c r="J18" s="74">
        <v>5106800</v>
      </c>
      <c r="K18" s="74">
        <v>5106800</v>
      </c>
      <c r="L18" s="74">
        <v>1276700</v>
      </c>
      <c r="M18" s="74"/>
      <c r="N18" s="74">
        <v>102136</v>
      </c>
      <c r="O18" s="74"/>
      <c r="P18" s="74"/>
      <c r="Q18" s="74">
        <v>3830100</v>
      </c>
      <c r="R18" s="74">
        <f>Q18*'exchange rates'!$B$3</f>
        <v>11047540.44</v>
      </c>
      <c r="S18" s="28"/>
    </row>
    <row r="19" spans="1:19" s="29" customFormat="1" ht="48" customHeight="1">
      <c r="A19" s="30">
        <f>A18+1</f>
        <v>12</v>
      </c>
      <c r="B19" s="84" t="s">
        <v>53</v>
      </c>
      <c r="C19" s="73" t="s">
        <v>218</v>
      </c>
      <c r="D19" s="73" t="s">
        <v>169</v>
      </c>
      <c r="E19" s="73" t="s">
        <v>27</v>
      </c>
      <c r="F19" s="65">
        <v>44593</v>
      </c>
      <c r="G19" s="66" t="s">
        <v>185</v>
      </c>
      <c r="H19" s="102" t="s">
        <v>1</v>
      </c>
      <c r="I19" s="74">
        <v>1276700</v>
      </c>
      <c r="J19" s="74">
        <v>1276700</v>
      </c>
      <c r="K19" s="74">
        <v>1276700</v>
      </c>
      <c r="L19" s="74"/>
      <c r="M19" s="74"/>
      <c r="N19" s="74"/>
      <c r="O19" s="74"/>
      <c r="P19" s="74"/>
      <c r="Q19" s="74">
        <v>1276700</v>
      </c>
      <c r="R19" s="74">
        <f>Q19*'exchange rates'!$B$3</f>
        <v>3682513.48</v>
      </c>
      <c r="S19" s="28"/>
    </row>
    <row r="20" spans="1:19" s="29" customFormat="1" ht="32.25" customHeight="1">
      <c r="A20" s="30">
        <f>A19+1</f>
        <v>13</v>
      </c>
      <c r="B20" s="71" t="s">
        <v>72</v>
      </c>
      <c r="C20" s="73" t="s">
        <v>95</v>
      </c>
      <c r="D20" s="73" t="s">
        <v>12</v>
      </c>
      <c r="E20" s="73" t="s">
        <v>26</v>
      </c>
      <c r="F20" s="65">
        <v>40375</v>
      </c>
      <c r="G20" s="66"/>
      <c r="H20" s="102" t="s">
        <v>1</v>
      </c>
      <c r="I20" s="74">
        <v>82476264.88</v>
      </c>
      <c r="J20" s="74">
        <v>82476264.87</v>
      </c>
      <c r="K20" s="74">
        <v>82476264.88</v>
      </c>
      <c r="L20" s="74"/>
      <c r="M20" s="74">
        <v>32718501.483</v>
      </c>
      <c r="N20" s="74">
        <v>4236047.84</v>
      </c>
      <c r="O20" s="74"/>
      <c r="P20" s="74"/>
      <c r="Q20" s="74">
        <v>49757763.397</v>
      </c>
      <c r="R20" s="74">
        <f>Q20*'exchange rates'!$B$3</f>
        <v>143521292.7423068</v>
      </c>
      <c r="S20" s="28"/>
    </row>
    <row r="21" spans="1:19" s="29" customFormat="1" ht="32.25" customHeight="1">
      <c r="A21" s="30">
        <f t="shared" si="0"/>
        <v>14</v>
      </c>
      <c r="B21" s="71" t="s">
        <v>72</v>
      </c>
      <c r="C21" s="73" t="s">
        <v>96</v>
      </c>
      <c r="D21" s="73" t="s">
        <v>9</v>
      </c>
      <c r="E21" s="73" t="s">
        <v>25</v>
      </c>
      <c r="F21" s="65">
        <v>40375</v>
      </c>
      <c r="G21" s="66" t="s">
        <v>186</v>
      </c>
      <c r="H21" s="102" t="s">
        <v>1</v>
      </c>
      <c r="I21" s="74">
        <v>82691647.35</v>
      </c>
      <c r="J21" s="74">
        <v>59193644.91</v>
      </c>
      <c r="K21" s="74">
        <v>59193644.91</v>
      </c>
      <c r="L21" s="74"/>
      <c r="M21" s="74">
        <v>38059119.56</v>
      </c>
      <c r="N21" s="74">
        <v>5025114.88</v>
      </c>
      <c r="O21" s="74"/>
      <c r="P21" s="74"/>
      <c r="Q21" s="74">
        <v>21134525.35</v>
      </c>
      <c r="R21" s="74">
        <f>Q21*'exchange rates'!$B$3</f>
        <v>60960424.91954</v>
      </c>
      <c r="S21" s="28"/>
    </row>
    <row r="22" spans="1:19" s="29" customFormat="1" ht="45.75" customHeight="1">
      <c r="A22" s="30">
        <f t="shared" si="0"/>
        <v>15</v>
      </c>
      <c r="B22" s="70" t="s">
        <v>68</v>
      </c>
      <c r="C22" s="73" t="s">
        <v>48</v>
      </c>
      <c r="D22" s="73" t="s">
        <v>7</v>
      </c>
      <c r="E22" s="73" t="s">
        <v>25</v>
      </c>
      <c r="F22" s="65">
        <v>40379</v>
      </c>
      <c r="G22" s="66" t="s">
        <v>187</v>
      </c>
      <c r="H22" s="102" t="s">
        <v>1</v>
      </c>
      <c r="I22" s="74">
        <v>3000000</v>
      </c>
      <c r="J22" s="74">
        <v>3000000</v>
      </c>
      <c r="K22" s="74">
        <v>3000000</v>
      </c>
      <c r="L22" s="74"/>
      <c r="M22" s="74">
        <v>1479220.23</v>
      </c>
      <c r="N22" s="74">
        <v>182628.86</v>
      </c>
      <c r="O22" s="74"/>
      <c r="P22" s="74"/>
      <c r="Q22" s="74">
        <v>1520779.77</v>
      </c>
      <c r="R22" s="74">
        <f>Q22*'exchange rates'!$B$3</f>
        <v>4386537.168587999</v>
      </c>
      <c r="S22" s="28"/>
    </row>
    <row r="23" spans="1:19" s="29" customFormat="1" ht="45.75" customHeight="1">
      <c r="A23" s="30">
        <f t="shared" si="0"/>
        <v>16</v>
      </c>
      <c r="B23" s="72" t="s">
        <v>70</v>
      </c>
      <c r="C23" s="73" t="s">
        <v>94</v>
      </c>
      <c r="D23" s="73" t="s">
        <v>136</v>
      </c>
      <c r="E23" s="73" t="s">
        <v>24</v>
      </c>
      <c r="F23" s="65">
        <v>40724</v>
      </c>
      <c r="G23" s="66" t="s">
        <v>181</v>
      </c>
      <c r="H23" s="102" t="s">
        <v>2</v>
      </c>
      <c r="I23" s="74">
        <v>49559548</v>
      </c>
      <c r="J23" s="74">
        <v>48482238.43</v>
      </c>
      <c r="K23" s="74">
        <v>48482238.43</v>
      </c>
      <c r="L23" s="74">
        <v>8259924.68</v>
      </c>
      <c r="M23" s="74">
        <v>6194943.51</v>
      </c>
      <c r="N23" s="74">
        <v>1141276.46</v>
      </c>
      <c r="O23" s="74"/>
      <c r="P23" s="74"/>
      <c r="Q23" s="74">
        <v>34027370.24</v>
      </c>
      <c r="R23" s="74">
        <f>Q23*'exchange rates'!$G$3</f>
        <v>122360377.03932512</v>
      </c>
      <c r="S23" s="28"/>
    </row>
    <row r="24" spans="1:19" s="29" customFormat="1" ht="45.75" customHeight="1">
      <c r="A24" s="30">
        <f>A23+1</f>
        <v>17</v>
      </c>
      <c r="B24" s="72" t="s">
        <v>70</v>
      </c>
      <c r="C24" s="73" t="s">
        <v>219</v>
      </c>
      <c r="D24" s="73" t="s">
        <v>156</v>
      </c>
      <c r="E24" s="73" t="s">
        <v>24</v>
      </c>
      <c r="F24" s="65">
        <v>44274</v>
      </c>
      <c r="G24" s="66" t="s">
        <v>181</v>
      </c>
      <c r="H24" s="102" t="s">
        <v>2</v>
      </c>
      <c r="I24" s="74">
        <v>8259924.68</v>
      </c>
      <c r="J24" s="74">
        <v>8259924.68</v>
      </c>
      <c r="K24" s="74">
        <v>8259924.68</v>
      </c>
      <c r="L24" s="74"/>
      <c r="M24" s="74"/>
      <c r="N24" s="74">
        <v>92924.16</v>
      </c>
      <c r="O24" s="74"/>
      <c r="P24" s="74"/>
      <c r="Q24" s="74">
        <v>8259924.68</v>
      </c>
      <c r="R24" s="74">
        <f>Q24*'exchange rates'!$G$3</f>
        <v>29702192.412540276</v>
      </c>
      <c r="S24" s="28"/>
    </row>
    <row r="25" spans="1:19" s="29" customFormat="1" ht="45.75" customHeight="1">
      <c r="A25" s="30">
        <f t="shared" si="0"/>
        <v>18</v>
      </c>
      <c r="B25" s="70" t="s">
        <v>74</v>
      </c>
      <c r="C25" s="73" t="s">
        <v>71</v>
      </c>
      <c r="D25" s="73" t="s">
        <v>10</v>
      </c>
      <c r="E25" s="73" t="s">
        <v>26</v>
      </c>
      <c r="F25" s="65">
        <v>40744</v>
      </c>
      <c r="G25" s="66" t="s">
        <v>188</v>
      </c>
      <c r="H25" s="102" t="s">
        <v>1</v>
      </c>
      <c r="I25" s="74">
        <v>20000000</v>
      </c>
      <c r="J25" s="74">
        <v>23500000</v>
      </c>
      <c r="K25" s="74">
        <v>23500000</v>
      </c>
      <c r="L25" s="74">
        <v>4615384.56</v>
      </c>
      <c r="M25" s="74">
        <v>1541183.87</v>
      </c>
      <c r="N25" s="74">
        <v>1010470.42</v>
      </c>
      <c r="O25" s="74"/>
      <c r="P25" s="74"/>
      <c r="Q25" s="74">
        <v>17343431.57</v>
      </c>
      <c r="R25" s="74">
        <f>Q25*'exchange rates'!$B$3</f>
        <v>50025394.020508</v>
      </c>
      <c r="S25" s="28"/>
    </row>
    <row r="26" spans="1:19" s="29" customFormat="1" ht="45.75" customHeight="1">
      <c r="A26" s="30">
        <f t="shared" si="0"/>
        <v>19</v>
      </c>
      <c r="B26" s="70" t="s">
        <v>74</v>
      </c>
      <c r="C26" s="73" t="s">
        <v>220</v>
      </c>
      <c r="D26" s="73" t="s">
        <v>157</v>
      </c>
      <c r="E26" s="73" t="s">
        <v>26</v>
      </c>
      <c r="F26" s="65">
        <v>44040</v>
      </c>
      <c r="G26" s="66" t="s">
        <v>188</v>
      </c>
      <c r="H26" s="102" t="s">
        <v>1</v>
      </c>
      <c r="I26" s="74">
        <v>4615384.56</v>
      </c>
      <c r="J26" s="74">
        <v>4615384.56</v>
      </c>
      <c r="K26" s="74">
        <v>4615384.56</v>
      </c>
      <c r="L26" s="74"/>
      <c r="M26" s="74"/>
      <c r="N26" s="74">
        <v>16239.2</v>
      </c>
      <c r="O26" s="74"/>
      <c r="P26" s="74"/>
      <c r="Q26" s="74">
        <v>4615384.56</v>
      </c>
      <c r="R26" s="74">
        <f>Q26*'exchange rates'!$B$3</f>
        <v>13312615.224863999</v>
      </c>
      <c r="S26" s="28"/>
    </row>
    <row r="27" spans="1:19" s="29" customFormat="1" ht="45.75" customHeight="1">
      <c r="A27" s="30">
        <f t="shared" si="0"/>
        <v>20</v>
      </c>
      <c r="B27" s="72" t="s">
        <v>70</v>
      </c>
      <c r="C27" s="103" t="s">
        <v>93</v>
      </c>
      <c r="D27" s="73" t="s">
        <v>8</v>
      </c>
      <c r="E27" s="73" t="s">
        <v>25</v>
      </c>
      <c r="F27" s="65">
        <v>40767</v>
      </c>
      <c r="G27" s="66" t="s">
        <v>189</v>
      </c>
      <c r="H27" s="102" t="s">
        <v>1</v>
      </c>
      <c r="I27" s="74">
        <v>1503861.11</v>
      </c>
      <c r="J27" s="74">
        <v>1532199.11</v>
      </c>
      <c r="K27" s="74">
        <v>1532199.11</v>
      </c>
      <c r="L27" s="74"/>
      <c r="M27" s="74">
        <v>1457904.981</v>
      </c>
      <c r="N27" s="74">
        <v>83351.233</v>
      </c>
      <c r="O27" s="74"/>
      <c r="P27" s="74"/>
      <c r="Q27" s="74">
        <v>74294.129</v>
      </c>
      <c r="R27" s="74">
        <f>Q27*'exchange rates'!$B$3</f>
        <v>214293.98568759998</v>
      </c>
      <c r="S27" s="28"/>
    </row>
    <row r="28" spans="1:19" s="29" customFormat="1" ht="45.75" customHeight="1">
      <c r="A28" s="30">
        <f aca="true" t="shared" si="1" ref="A28:A33">A27+1</f>
        <v>21</v>
      </c>
      <c r="B28" s="72" t="s">
        <v>70</v>
      </c>
      <c r="C28" s="73" t="s">
        <v>64</v>
      </c>
      <c r="D28" s="73" t="s">
        <v>6</v>
      </c>
      <c r="E28" s="73" t="s">
        <v>24</v>
      </c>
      <c r="F28" s="65">
        <v>40921</v>
      </c>
      <c r="G28" s="66" t="s">
        <v>181</v>
      </c>
      <c r="H28" s="102" t="s">
        <v>2</v>
      </c>
      <c r="I28" s="74">
        <v>25047000</v>
      </c>
      <c r="J28" s="74">
        <v>22949587.89</v>
      </c>
      <c r="K28" s="74">
        <v>22949587.89</v>
      </c>
      <c r="L28" s="74">
        <v>4174504</v>
      </c>
      <c r="M28" s="74">
        <v>2087252</v>
      </c>
      <c r="N28" s="74">
        <v>442995.24</v>
      </c>
      <c r="O28" s="74"/>
      <c r="P28" s="74"/>
      <c r="Q28" s="74">
        <v>16687831.89</v>
      </c>
      <c r="R28" s="74">
        <f>Q28*'exchange rates'!$G$3</f>
        <v>60008439.90079891</v>
      </c>
      <c r="S28" s="28"/>
    </row>
    <row r="29" spans="1:19" s="29" customFormat="1" ht="45.75" customHeight="1">
      <c r="A29" s="30">
        <f t="shared" si="1"/>
        <v>22</v>
      </c>
      <c r="B29" s="72" t="s">
        <v>70</v>
      </c>
      <c r="C29" s="73" t="s">
        <v>221</v>
      </c>
      <c r="D29" s="73" t="s">
        <v>158</v>
      </c>
      <c r="E29" s="73" t="s">
        <v>24</v>
      </c>
      <c r="F29" s="65">
        <v>44274</v>
      </c>
      <c r="G29" s="66" t="s">
        <v>181</v>
      </c>
      <c r="H29" s="102" t="s">
        <v>2</v>
      </c>
      <c r="I29" s="74">
        <v>4174504</v>
      </c>
      <c r="J29" s="74">
        <v>4174504</v>
      </c>
      <c r="K29" s="74">
        <v>4174504</v>
      </c>
      <c r="L29" s="74"/>
      <c r="M29" s="74"/>
      <c r="N29" s="74">
        <v>62617.56</v>
      </c>
      <c r="O29" s="74"/>
      <c r="P29" s="74"/>
      <c r="Q29" s="74">
        <v>4174504</v>
      </c>
      <c r="R29" s="74">
        <f>Q29*'exchange rates'!$G$3</f>
        <v>15011265.336976297</v>
      </c>
      <c r="S29" s="28"/>
    </row>
    <row r="30" spans="1:19" s="29" customFormat="1" ht="45.75" customHeight="1">
      <c r="A30" s="30">
        <f t="shared" si="1"/>
        <v>23</v>
      </c>
      <c r="B30" s="70" t="s">
        <v>53</v>
      </c>
      <c r="C30" s="73" t="s">
        <v>65</v>
      </c>
      <c r="D30" s="73" t="s">
        <v>18</v>
      </c>
      <c r="E30" s="73" t="s">
        <v>27</v>
      </c>
      <c r="F30" s="65">
        <v>40954</v>
      </c>
      <c r="G30" s="66" t="s">
        <v>190</v>
      </c>
      <c r="H30" s="102" t="s">
        <v>1</v>
      </c>
      <c r="I30" s="74">
        <v>20000000</v>
      </c>
      <c r="J30" s="74">
        <v>20000000</v>
      </c>
      <c r="K30" s="74">
        <v>20000000</v>
      </c>
      <c r="L30" s="74">
        <v>3479000</v>
      </c>
      <c r="M30" s="74">
        <v>9561000</v>
      </c>
      <c r="N30" s="74">
        <v>2564829.26</v>
      </c>
      <c r="O30" s="74"/>
      <c r="P30" s="74"/>
      <c r="Q30" s="74">
        <v>6960000</v>
      </c>
      <c r="R30" s="74">
        <f>Q30*'exchange rates'!$B$3</f>
        <v>20075424</v>
      </c>
      <c r="S30" s="28"/>
    </row>
    <row r="31" spans="1:19" s="29" customFormat="1" ht="45.75" customHeight="1">
      <c r="A31" s="30">
        <f t="shared" si="1"/>
        <v>24</v>
      </c>
      <c r="B31" s="84" t="s">
        <v>53</v>
      </c>
      <c r="C31" s="73" t="s">
        <v>222</v>
      </c>
      <c r="D31" s="73" t="s">
        <v>159</v>
      </c>
      <c r="E31" s="73" t="s">
        <v>27</v>
      </c>
      <c r="F31" s="65">
        <v>44026</v>
      </c>
      <c r="G31" s="66" t="s">
        <v>190</v>
      </c>
      <c r="H31" s="102" t="s">
        <v>1</v>
      </c>
      <c r="I31" s="74">
        <v>3479000</v>
      </c>
      <c r="J31" s="74">
        <v>3479000</v>
      </c>
      <c r="K31" s="74">
        <v>3479000</v>
      </c>
      <c r="L31" s="74">
        <v>870000</v>
      </c>
      <c r="M31" s="74"/>
      <c r="N31" s="74">
        <v>127848</v>
      </c>
      <c r="O31" s="74"/>
      <c r="P31" s="74"/>
      <c r="Q31" s="74">
        <v>2609000</v>
      </c>
      <c r="R31" s="74">
        <f>Q31*'exchange rates'!$B$3</f>
        <v>7525399.6</v>
      </c>
      <c r="S31" s="28"/>
    </row>
    <row r="32" spans="1:19" s="29" customFormat="1" ht="39" customHeight="1">
      <c r="A32" s="30">
        <f t="shared" si="1"/>
        <v>25</v>
      </c>
      <c r="B32" s="84" t="s">
        <v>53</v>
      </c>
      <c r="C32" s="73" t="s">
        <v>223</v>
      </c>
      <c r="D32" s="73" t="s">
        <v>170</v>
      </c>
      <c r="E32" s="73" t="s">
        <v>27</v>
      </c>
      <c r="F32" s="65">
        <v>44593</v>
      </c>
      <c r="G32" s="66" t="s">
        <v>190</v>
      </c>
      <c r="H32" s="102" t="s">
        <v>1</v>
      </c>
      <c r="I32" s="74">
        <v>870000</v>
      </c>
      <c r="J32" s="74">
        <v>870000</v>
      </c>
      <c r="K32" s="74">
        <v>870000</v>
      </c>
      <c r="L32" s="74"/>
      <c r="M32" s="74"/>
      <c r="N32" s="74">
        <v>18270</v>
      </c>
      <c r="O32" s="74"/>
      <c r="P32" s="74"/>
      <c r="Q32" s="74">
        <v>870000</v>
      </c>
      <c r="R32" s="74">
        <f>Q32*'exchange rates'!$B$3</f>
        <v>2509428</v>
      </c>
      <c r="S32" s="28"/>
    </row>
    <row r="33" spans="1:19" s="29" customFormat="1" ht="39" customHeight="1">
      <c r="A33" s="30">
        <f t="shared" si="1"/>
        <v>26</v>
      </c>
      <c r="B33" s="72" t="s">
        <v>70</v>
      </c>
      <c r="C33" s="73" t="s">
        <v>51</v>
      </c>
      <c r="D33" s="73" t="s">
        <v>11</v>
      </c>
      <c r="E33" s="73" t="s">
        <v>26</v>
      </c>
      <c r="F33" s="65">
        <v>41033</v>
      </c>
      <c r="G33" s="66" t="s">
        <v>191</v>
      </c>
      <c r="H33" s="102" t="s">
        <v>1</v>
      </c>
      <c r="I33" s="74">
        <v>40000000</v>
      </c>
      <c r="J33" s="74">
        <v>39428241.27</v>
      </c>
      <c r="K33" s="74">
        <v>39428241.27</v>
      </c>
      <c r="L33" s="74">
        <v>3919807.44</v>
      </c>
      <c r="M33" s="74">
        <v>6974807.44</v>
      </c>
      <c r="N33" s="74">
        <v>2293912.09</v>
      </c>
      <c r="O33" s="74"/>
      <c r="P33" s="74"/>
      <c r="Q33" s="74">
        <v>28533626.39</v>
      </c>
      <c r="R33" s="74">
        <f>Q33*'exchange rates'!$B$3</f>
        <v>82302391.959316</v>
      </c>
      <c r="S33" s="28"/>
    </row>
    <row r="34" spans="1:19" s="29" customFormat="1" ht="39" customHeight="1">
      <c r="A34" s="30">
        <f aca="true" t="shared" si="2" ref="A34:A41">A33+1</f>
        <v>27</v>
      </c>
      <c r="B34" s="72" t="s">
        <v>70</v>
      </c>
      <c r="C34" s="73" t="s">
        <v>224</v>
      </c>
      <c r="D34" s="73" t="s">
        <v>160</v>
      </c>
      <c r="E34" s="73" t="s">
        <v>26</v>
      </c>
      <c r="F34" s="65">
        <v>44274</v>
      </c>
      <c r="G34" s="66" t="s">
        <v>192</v>
      </c>
      <c r="H34" s="102" t="s">
        <v>1</v>
      </c>
      <c r="I34" s="74">
        <v>3919807.44</v>
      </c>
      <c r="J34" s="74">
        <v>3919807.44</v>
      </c>
      <c r="K34" s="74">
        <v>3919807.44</v>
      </c>
      <c r="L34" s="74"/>
      <c r="M34" s="74"/>
      <c r="N34" s="74">
        <v>15828.94</v>
      </c>
      <c r="O34" s="74"/>
      <c r="P34" s="74"/>
      <c r="Q34" s="74">
        <v>3919807.44</v>
      </c>
      <c r="R34" s="74">
        <f>Q34*'exchange rates'!$B$3</f>
        <v>11306292.579936</v>
      </c>
      <c r="S34" s="28"/>
    </row>
    <row r="35" spans="1:19" s="29" customFormat="1" ht="39" customHeight="1">
      <c r="A35" s="30">
        <f t="shared" si="2"/>
        <v>28</v>
      </c>
      <c r="B35" s="70" t="s">
        <v>53</v>
      </c>
      <c r="C35" s="73" t="s">
        <v>66</v>
      </c>
      <c r="D35" s="73" t="s">
        <v>19</v>
      </c>
      <c r="E35" s="73" t="s">
        <v>27</v>
      </c>
      <c r="F35" s="65">
        <v>41190</v>
      </c>
      <c r="G35" s="66" t="s">
        <v>185</v>
      </c>
      <c r="H35" s="102" t="s">
        <v>1</v>
      </c>
      <c r="I35" s="74">
        <v>6988338.99</v>
      </c>
      <c r="J35" s="74">
        <v>6988338.99</v>
      </c>
      <c r="K35" s="74">
        <v>6988338.99</v>
      </c>
      <c r="L35" s="74"/>
      <c r="M35" s="74">
        <v>149000</v>
      </c>
      <c r="N35" s="74">
        <v>169761.27</v>
      </c>
      <c r="O35" s="74"/>
      <c r="P35" s="74"/>
      <c r="Q35" s="74">
        <v>6839338.99</v>
      </c>
      <c r="R35" s="74">
        <f>Q35*'exchange rates'!$B$3</f>
        <v>19727389.382756</v>
      </c>
      <c r="S35" s="28"/>
    </row>
    <row r="36" spans="1:19" s="29" customFormat="1" ht="39" customHeight="1">
      <c r="A36" s="30">
        <f t="shared" si="2"/>
        <v>29</v>
      </c>
      <c r="B36" s="72" t="s">
        <v>70</v>
      </c>
      <c r="C36" s="73" t="s">
        <v>50</v>
      </c>
      <c r="D36" s="73" t="s">
        <v>43</v>
      </c>
      <c r="E36" s="73" t="s">
        <v>26</v>
      </c>
      <c r="F36" s="65">
        <v>41604</v>
      </c>
      <c r="G36" s="66" t="s">
        <v>193</v>
      </c>
      <c r="H36" s="102" t="s">
        <v>1</v>
      </c>
      <c r="I36" s="74">
        <v>40000000</v>
      </c>
      <c r="J36" s="74">
        <v>35240031.23</v>
      </c>
      <c r="K36" s="74">
        <v>35240031.22</v>
      </c>
      <c r="L36" s="74">
        <v>2740171.02</v>
      </c>
      <c r="M36" s="74">
        <v>1161294.56</v>
      </c>
      <c r="N36" s="74">
        <v>3353936.44</v>
      </c>
      <c r="O36" s="74"/>
      <c r="P36" s="74"/>
      <c r="Q36" s="74">
        <v>31338565.64</v>
      </c>
      <c r="R36" s="74">
        <f>Q36*'exchange rates'!$B$3</f>
        <v>90392958.732016</v>
      </c>
      <c r="S36" s="28"/>
    </row>
    <row r="37" spans="1:19" s="29" customFormat="1" ht="39" customHeight="1">
      <c r="A37" s="30">
        <f t="shared" si="2"/>
        <v>30</v>
      </c>
      <c r="B37" s="72" t="s">
        <v>70</v>
      </c>
      <c r="C37" s="73" t="s">
        <v>225</v>
      </c>
      <c r="D37" s="73" t="s">
        <v>161</v>
      </c>
      <c r="E37" s="73" t="s">
        <v>26</v>
      </c>
      <c r="F37" s="65">
        <v>44274</v>
      </c>
      <c r="G37" s="66" t="s">
        <v>193</v>
      </c>
      <c r="H37" s="102" t="s">
        <v>1</v>
      </c>
      <c r="I37" s="74">
        <v>2740171.02</v>
      </c>
      <c r="J37" s="74">
        <v>2740171.02</v>
      </c>
      <c r="K37" s="74">
        <v>2740171.02</v>
      </c>
      <c r="L37" s="74"/>
      <c r="M37" s="74"/>
      <c r="N37" s="74">
        <v>42895.94</v>
      </c>
      <c r="O37" s="74"/>
      <c r="P37" s="74"/>
      <c r="Q37" s="74">
        <v>2740171.02</v>
      </c>
      <c r="R37" s="74">
        <f>Q37*'exchange rates'!$B$3</f>
        <v>7903749.290088</v>
      </c>
      <c r="S37" s="28"/>
    </row>
    <row r="38" spans="1:19" s="29" customFormat="1" ht="39" customHeight="1">
      <c r="A38" s="30">
        <f t="shared" si="2"/>
        <v>31</v>
      </c>
      <c r="B38" s="73" t="s">
        <v>67</v>
      </c>
      <c r="C38" s="73" t="s">
        <v>54</v>
      </c>
      <c r="D38" s="73" t="s">
        <v>30</v>
      </c>
      <c r="E38" s="73" t="s">
        <v>25</v>
      </c>
      <c r="F38" s="65">
        <v>41696</v>
      </c>
      <c r="G38" s="66" t="s">
        <v>194</v>
      </c>
      <c r="H38" s="102" t="s">
        <v>1</v>
      </c>
      <c r="I38" s="74">
        <v>25205000</v>
      </c>
      <c r="J38" s="74">
        <v>25205000</v>
      </c>
      <c r="K38" s="74">
        <v>24794756.74</v>
      </c>
      <c r="L38" s="74"/>
      <c r="M38" s="74">
        <v>11230319.962</v>
      </c>
      <c r="N38" s="74">
        <v>1572542.499</v>
      </c>
      <c r="O38" s="74"/>
      <c r="P38" s="74"/>
      <c r="Q38" s="74">
        <v>13564436.778</v>
      </c>
      <c r="R38" s="74">
        <f>Q38*'exchange rates'!$B$3</f>
        <v>39125261.4424632</v>
      </c>
      <c r="S38" s="28"/>
    </row>
    <row r="39" spans="1:19" s="29" customFormat="1" ht="39" customHeight="1">
      <c r="A39" s="30">
        <f t="shared" si="2"/>
        <v>32</v>
      </c>
      <c r="B39" s="72" t="s">
        <v>70</v>
      </c>
      <c r="C39" s="73" t="s">
        <v>63</v>
      </c>
      <c r="D39" s="73" t="s">
        <v>129</v>
      </c>
      <c r="E39" s="73" t="s">
        <v>24</v>
      </c>
      <c r="F39" s="65">
        <v>41705</v>
      </c>
      <c r="G39" s="66" t="s">
        <v>185</v>
      </c>
      <c r="H39" s="102" t="s">
        <v>2</v>
      </c>
      <c r="I39" s="74">
        <v>64205000</v>
      </c>
      <c r="J39" s="74">
        <v>64205000</v>
      </c>
      <c r="K39" s="74">
        <v>54097808.79</v>
      </c>
      <c r="L39" s="74">
        <v>12841000</v>
      </c>
      <c r="M39" s="74">
        <v>12841000</v>
      </c>
      <c r="N39" s="74">
        <v>230538.38</v>
      </c>
      <c r="O39" s="74"/>
      <c r="P39" s="74"/>
      <c r="Q39" s="74">
        <v>28415808.79</v>
      </c>
      <c r="R39" s="74">
        <f>Q39*'exchange rates'!$G$3</f>
        <v>102181539.53415145</v>
      </c>
      <c r="S39" s="28"/>
    </row>
    <row r="40" spans="1:19" s="29" customFormat="1" ht="39" customHeight="1">
      <c r="A40" s="30">
        <f t="shared" si="2"/>
        <v>33</v>
      </c>
      <c r="B40" s="72" t="s">
        <v>70</v>
      </c>
      <c r="C40" s="73" t="s">
        <v>226</v>
      </c>
      <c r="D40" s="73" t="s">
        <v>162</v>
      </c>
      <c r="E40" s="73" t="s">
        <v>24</v>
      </c>
      <c r="F40" s="65">
        <v>44274</v>
      </c>
      <c r="G40" s="66" t="s">
        <v>185</v>
      </c>
      <c r="H40" s="102" t="s">
        <v>2</v>
      </c>
      <c r="I40" s="74">
        <v>12841000</v>
      </c>
      <c r="J40" s="74">
        <v>12841000</v>
      </c>
      <c r="K40" s="74">
        <v>12841000</v>
      </c>
      <c r="L40" s="74"/>
      <c r="M40" s="74"/>
      <c r="N40" s="74">
        <v>128410</v>
      </c>
      <c r="O40" s="74"/>
      <c r="P40" s="74"/>
      <c r="Q40" s="74">
        <v>12841000</v>
      </c>
      <c r="R40" s="74">
        <f>Q40*'exchange rates'!$G$3</f>
        <v>46175463.76578215</v>
      </c>
      <c r="S40" s="28"/>
    </row>
    <row r="41" spans="1:19" s="29" customFormat="1" ht="39" customHeight="1">
      <c r="A41" s="30">
        <f t="shared" si="2"/>
        <v>34</v>
      </c>
      <c r="B41" s="73" t="s">
        <v>67</v>
      </c>
      <c r="C41" s="73" t="s">
        <v>92</v>
      </c>
      <c r="D41" s="73" t="s">
        <v>33</v>
      </c>
      <c r="E41" s="73" t="s">
        <v>24</v>
      </c>
      <c r="F41" s="65">
        <v>41715</v>
      </c>
      <c r="G41" s="66" t="s">
        <v>181</v>
      </c>
      <c r="H41" s="102" t="s">
        <v>2</v>
      </c>
      <c r="I41" s="74">
        <v>29690000</v>
      </c>
      <c r="J41" s="74">
        <v>30981000</v>
      </c>
      <c r="K41" s="74">
        <v>30981000</v>
      </c>
      <c r="L41" s="74"/>
      <c r="M41" s="74">
        <v>5163504</v>
      </c>
      <c r="N41" s="74">
        <v>2280491.55</v>
      </c>
      <c r="O41" s="74"/>
      <c r="P41" s="74"/>
      <c r="Q41" s="74">
        <v>25817496</v>
      </c>
      <c r="R41" s="74">
        <f>Q41*'exchange rates'!$G$3</f>
        <v>92838162.99908306</v>
      </c>
      <c r="S41" s="28"/>
    </row>
    <row r="42" spans="1:19" s="29" customFormat="1" ht="39" customHeight="1">
      <c r="A42" s="30">
        <f aca="true" t="shared" si="3" ref="A42:A62">A41+1</f>
        <v>35</v>
      </c>
      <c r="B42" s="73" t="s">
        <v>67</v>
      </c>
      <c r="C42" s="73" t="s">
        <v>91</v>
      </c>
      <c r="D42" s="73" t="s">
        <v>31</v>
      </c>
      <c r="E42" s="73" t="s">
        <v>23</v>
      </c>
      <c r="F42" s="65">
        <v>41758</v>
      </c>
      <c r="G42" s="66" t="s">
        <v>195</v>
      </c>
      <c r="H42" s="102" t="s">
        <v>1</v>
      </c>
      <c r="I42" s="74">
        <v>35000000</v>
      </c>
      <c r="J42" s="74">
        <v>35000000</v>
      </c>
      <c r="K42" s="74">
        <v>33838632.34</v>
      </c>
      <c r="L42" s="74"/>
      <c r="M42" s="74">
        <v>18882000</v>
      </c>
      <c r="N42" s="74">
        <v>3672305.73</v>
      </c>
      <c r="O42" s="74"/>
      <c r="P42" s="74"/>
      <c r="Q42" s="74">
        <v>14956632.34</v>
      </c>
      <c r="R42" s="74">
        <f>Q42*'exchange rates'!$B$3</f>
        <v>43140910.321495995</v>
      </c>
      <c r="S42" s="28"/>
    </row>
    <row r="43" spans="1:19" s="29" customFormat="1" ht="39" customHeight="1">
      <c r="A43" s="30">
        <f t="shared" si="3"/>
        <v>36</v>
      </c>
      <c r="B43" s="70" t="s">
        <v>88</v>
      </c>
      <c r="C43" s="73" t="s">
        <v>57</v>
      </c>
      <c r="D43" s="73" t="s">
        <v>32</v>
      </c>
      <c r="E43" s="73" t="s">
        <v>27</v>
      </c>
      <c r="F43" s="65">
        <v>41793</v>
      </c>
      <c r="G43" s="66" t="s">
        <v>196</v>
      </c>
      <c r="H43" s="102" t="s">
        <v>1</v>
      </c>
      <c r="I43" s="74">
        <v>20000000</v>
      </c>
      <c r="J43" s="74">
        <v>20000000</v>
      </c>
      <c r="K43" s="74">
        <v>2786551.07</v>
      </c>
      <c r="L43" s="74"/>
      <c r="M43" s="74">
        <v>2786551.07</v>
      </c>
      <c r="N43" s="74">
        <v>672497.61</v>
      </c>
      <c r="O43" s="74"/>
      <c r="P43" s="74"/>
      <c r="Q43" s="74"/>
      <c r="R43" s="74">
        <f>Q43*'exchange rates'!$B$3</f>
        <v>0</v>
      </c>
      <c r="S43" s="28"/>
    </row>
    <row r="44" spans="1:19" s="29" customFormat="1" ht="39" customHeight="1">
      <c r="A44" s="30">
        <f t="shared" si="3"/>
        <v>37</v>
      </c>
      <c r="B44" s="73" t="s">
        <v>67</v>
      </c>
      <c r="C44" s="73" t="s">
        <v>55</v>
      </c>
      <c r="D44" s="73" t="s">
        <v>35</v>
      </c>
      <c r="E44" s="73" t="s">
        <v>34</v>
      </c>
      <c r="F44" s="65">
        <v>41996</v>
      </c>
      <c r="G44" s="66" t="s">
        <v>197</v>
      </c>
      <c r="H44" s="102" t="s">
        <v>0</v>
      </c>
      <c r="I44" s="74">
        <v>59000000</v>
      </c>
      <c r="J44" s="74">
        <v>59000000</v>
      </c>
      <c r="K44" s="74">
        <v>59000000</v>
      </c>
      <c r="L44" s="74"/>
      <c r="M44" s="74"/>
      <c r="N44" s="74">
        <v>6324033.069</v>
      </c>
      <c r="O44" s="74"/>
      <c r="P44" s="74"/>
      <c r="Q44" s="74">
        <v>59000000</v>
      </c>
      <c r="R44" s="74">
        <f>Q44*'exchange rates'!$D$3</f>
        <v>159418000</v>
      </c>
      <c r="S44" s="28"/>
    </row>
    <row r="45" spans="1:20" s="29" customFormat="1" ht="39" customHeight="1">
      <c r="A45" s="30">
        <f aca="true" t="shared" si="4" ref="A45:A50">A44+1</f>
        <v>38</v>
      </c>
      <c r="B45" s="72" t="s">
        <v>70</v>
      </c>
      <c r="C45" s="73" t="s">
        <v>62</v>
      </c>
      <c r="D45" s="73" t="s">
        <v>37</v>
      </c>
      <c r="E45" s="73" t="s">
        <v>24</v>
      </c>
      <c r="F45" s="65">
        <v>42089</v>
      </c>
      <c r="G45" s="66" t="s">
        <v>198</v>
      </c>
      <c r="H45" s="102" t="s">
        <v>0</v>
      </c>
      <c r="I45" s="74">
        <v>108000000</v>
      </c>
      <c r="J45" s="74">
        <v>108000000</v>
      </c>
      <c r="K45" s="74">
        <v>83506819.01</v>
      </c>
      <c r="L45" s="74">
        <v>4695652.19</v>
      </c>
      <c r="M45" s="74"/>
      <c r="N45" s="74">
        <v>649921.3</v>
      </c>
      <c r="O45" s="74"/>
      <c r="P45" s="74"/>
      <c r="Q45" s="74">
        <f>K45-L45</f>
        <v>78811166.82000001</v>
      </c>
      <c r="R45" s="74">
        <f>Q45*'exchange rates'!$D$3</f>
        <v>212947772.74764</v>
      </c>
      <c r="S45" s="28"/>
      <c r="T45" s="54"/>
    </row>
    <row r="46" spans="1:20" s="29" customFormat="1" ht="39" customHeight="1">
      <c r="A46" s="30">
        <f t="shared" si="4"/>
        <v>39</v>
      </c>
      <c r="B46" s="72" t="s">
        <v>70</v>
      </c>
      <c r="C46" s="73" t="s">
        <v>227</v>
      </c>
      <c r="D46" s="73" t="s">
        <v>175</v>
      </c>
      <c r="E46" s="73" t="s">
        <v>24</v>
      </c>
      <c r="F46" s="65">
        <v>44274</v>
      </c>
      <c r="G46" s="66" t="s">
        <v>190</v>
      </c>
      <c r="H46" s="102" t="s">
        <v>0</v>
      </c>
      <c r="I46" s="74">
        <v>4695652.19</v>
      </c>
      <c r="J46" s="74">
        <v>4695652.19</v>
      </c>
      <c r="K46" s="74">
        <v>4695652.19</v>
      </c>
      <c r="L46" s="74"/>
      <c r="M46" s="74"/>
      <c r="N46" s="74">
        <v>24493.62</v>
      </c>
      <c r="O46" s="74"/>
      <c r="P46" s="74"/>
      <c r="Q46" s="74">
        <v>4695652.19</v>
      </c>
      <c r="R46" s="74">
        <f>Q46*'exchange rates'!$D$3</f>
        <v>12687652.21738</v>
      </c>
      <c r="S46" s="28"/>
      <c r="T46" s="54"/>
    </row>
    <row r="47" spans="1:19" s="29" customFormat="1" ht="39" customHeight="1">
      <c r="A47" s="30">
        <f t="shared" si="4"/>
        <v>40</v>
      </c>
      <c r="B47" s="73" t="s">
        <v>88</v>
      </c>
      <c r="C47" s="73" t="s">
        <v>60</v>
      </c>
      <c r="D47" s="73" t="s">
        <v>38</v>
      </c>
      <c r="E47" s="73" t="s">
        <v>25</v>
      </c>
      <c r="F47" s="65">
        <v>42320</v>
      </c>
      <c r="G47" s="66" t="s">
        <v>196</v>
      </c>
      <c r="H47" s="102" t="s">
        <v>1</v>
      </c>
      <c r="I47" s="74">
        <v>4300000</v>
      </c>
      <c r="J47" s="74">
        <v>4300000</v>
      </c>
      <c r="K47" s="74">
        <v>511450.4</v>
      </c>
      <c r="L47" s="74"/>
      <c r="M47" s="74">
        <v>117434.65</v>
      </c>
      <c r="N47" s="74">
        <v>159601.161</v>
      </c>
      <c r="O47" s="74"/>
      <c r="P47" s="74"/>
      <c r="Q47" s="74">
        <v>394015.75</v>
      </c>
      <c r="R47" s="74">
        <f>Q47*'exchange rates'!$B$3</f>
        <v>1136499.0293</v>
      </c>
      <c r="S47" s="28"/>
    </row>
    <row r="48" spans="1:19" s="29" customFormat="1" ht="39" customHeight="1">
      <c r="A48" s="30">
        <f t="shared" si="4"/>
        <v>41</v>
      </c>
      <c r="B48" s="72" t="s">
        <v>70</v>
      </c>
      <c r="C48" s="73" t="s">
        <v>58</v>
      </c>
      <c r="D48" s="73" t="s">
        <v>39</v>
      </c>
      <c r="E48" s="73" t="s">
        <v>24</v>
      </c>
      <c r="F48" s="65">
        <v>42398</v>
      </c>
      <c r="G48" s="66" t="s">
        <v>185</v>
      </c>
      <c r="H48" s="102" t="s">
        <v>2</v>
      </c>
      <c r="I48" s="74">
        <v>23005000</v>
      </c>
      <c r="J48" s="74">
        <v>23005000</v>
      </c>
      <c r="K48" s="74">
        <v>18359346.63</v>
      </c>
      <c r="L48" s="74">
        <v>4601000</v>
      </c>
      <c r="M48" s="74">
        <v>1150250</v>
      </c>
      <c r="N48" s="74">
        <v>425899.7</v>
      </c>
      <c r="O48" s="74"/>
      <c r="P48" s="74"/>
      <c r="Q48" s="74">
        <v>12608096.63</v>
      </c>
      <c r="R48" s="74">
        <f>Q48*'exchange rates'!$G$3</f>
        <v>45337957.25364419</v>
      </c>
      <c r="S48" s="28"/>
    </row>
    <row r="49" spans="1:19" s="29" customFormat="1" ht="39" customHeight="1">
      <c r="A49" s="30">
        <f t="shared" si="4"/>
        <v>42</v>
      </c>
      <c r="B49" s="72" t="s">
        <v>70</v>
      </c>
      <c r="C49" s="73" t="s">
        <v>228</v>
      </c>
      <c r="D49" s="73" t="s">
        <v>163</v>
      </c>
      <c r="E49" s="73" t="s">
        <v>24</v>
      </c>
      <c r="F49" s="65">
        <v>44274</v>
      </c>
      <c r="G49" s="66" t="s">
        <v>185</v>
      </c>
      <c r="H49" s="102" t="s">
        <v>2</v>
      </c>
      <c r="I49" s="74">
        <v>4601000</v>
      </c>
      <c r="J49" s="74">
        <v>4601000</v>
      </c>
      <c r="K49" s="74">
        <v>4601000</v>
      </c>
      <c r="L49" s="74"/>
      <c r="M49" s="74"/>
      <c r="N49" s="74">
        <v>92020</v>
      </c>
      <c r="O49" s="74"/>
      <c r="P49" s="74"/>
      <c r="Q49" s="74">
        <v>4601000</v>
      </c>
      <c r="R49" s="74">
        <f>Q49*'exchange rates'!$G$3</f>
        <v>16544919.304288112</v>
      </c>
      <c r="S49" s="28"/>
    </row>
    <row r="50" spans="1:19" s="29" customFormat="1" ht="39" customHeight="1">
      <c r="A50" s="30">
        <f t="shared" si="4"/>
        <v>43</v>
      </c>
      <c r="B50" s="72" t="s">
        <v>70</v>
      </c>
      <c r="C50" s="73" t="s">
        <v>58</v>
      </c>
      <c r="D50" s="73" t="s">
        <v>40</v>
      </c>
      <c r="E50" s="73" t="s">
        <v>24</v>
      </c>
      <c r="F50" s="65">
        <v>42398</v>
      </c>
      <c r="G50" s="66" t="s">
        <v>199</v>
      </c>
      <c r="H50" s="102" t="s">
        <v>0</v>
      </c>
      <c r="I50" s="74">
        <v>43000000</v>
      </c>
      <c r="J50" s="74">
        <v>43000000</v>
      </c>
      <c r="K50" s="74">
        <v>31003127.45</v>
      </c>
      <c r="L50" s="74"/>
      <c r="M50" s="74"/>
      <c r="N50" s="74"/>
      <c r="O50" s="74"/>
      <c r="P50" s="74"/>
      <c r="Q50" s="74">
        <v>31003127.45</v>
      </c>
      <c r="R50" s="74">
        <f>Q50*'exchange rates'!$D$3</f>
        <v>83770450.3699</v>
      </c>
      <c r="S50" s="28"/>
    </row>
    <row r="51" spans="1:19" s="29" customFormat="1" ht="39" customHeight="1">
      <c r="A51" s="30">
        <f t="shared" si="3"/>
        <v>44</v>
      </c>
      <c r="B51" s="84" t="s">
        <v>70</v>
      </c>
      <c r="C51" s="103" t="s">
        <v>59</v>
      </c>
      <c r="D51" s="73" t="s">
        <v>41</v>
      </c>
      <c r="E51" s="73" t="s">
        <v>26</v>
      </c>
      <c r="F51" s="65">
        <v>42415</v>
      </c>
      <c r="G51" s="66" t="s">
        <v>180</v>
      </c>
      <c r="H51" s="102" t="s">
        <v>1</v>
      </c>
      <c r="I51" s="74">
        <v>100000000</v>
      </c>
      <c r="J51" s="74">
        <v>100000000</v>
      </c>
      <c r="K51" s="74">
        <v>1000000</v>
      </c>
      <c r="L51" s="74"/>
      <c r="M51" s="74"/>
      <c r="N51" s="74">
        <v>11467.33</v>
      </c>
      <c r="O51" s="74"/>
      <c r="P51" s="74"/>
      <c r="Q51" s="74">
        <v>1000000</v>
      </c>
      <c r="R51" s="74">
        <f>Q51*'exchange rates'!$B$3</f>
        <v>2884400</v>
      </c>
      <c r="S51" s="28"/>
    </row>
    <row r="52" spans="1:19" ht="28.5" customHeight="1">
      <c r="A52" s="30">
        <f t="shared" si="3"/>
        <v>45</v>
      </c>
      <c r="B52" s="73" t="s">
        <v>69</v>
      </c>
      <c r="C52" s="73" t="s">
        <v>90</v>
      </c>
      <c r="D52" s="73" t="s">
        <v>126</v>
      </c>
      <c r="E52" s="73" t="s">
        <v>25</v>
      </c>
      <c r="F52" s="65">
        <v>42457</v>
      </c>
      <c r="G52" s="66" t="s">
        <v>194</v>
      </c>
      <c r="H52" s="102" t="s">
        <v>1</v>
      </c>
      <c r="I52" s="74">
        <v>3700000</v>
      </c>
      <c r="J52" s="74">
        <v>3540821.5</v>
      </c>
      <c r="K52" s="74">
        <v>3540821.5</v>
      </c>
      <c r="L52" s="74"/>
      <c r="M52" s="74">
        <v>2081824.85</v>
      </c>
      <c r="N52" s="74">
        <v>185525.43</v>
      </c>
      <c r="O52" s="74"/>
      <c r="P52" s="74"/>
      <c r="Q52" s="74">
        <v>1458996.65</v>
      </c>
      <c r="R52" s="74">
        <f>Q52*'exchange rates'!$B$3</f>
        <v>4208329.937259999</v>
      </c>
      <c r="S52" s="28"/>
    </row>
    <row r="53" spans="1:19" s="29" customFormat="1" ht="44.25" customHeight="1">
      <c r="A53" s="30">
        <f t="shared" si="3"/>
        <v>46</v>
      </c>
      <c r="B53" s="73" t="s">
        <v>53</v>
      </c>
      <c r="C53" s="73" t="s">
        <v>49</v>
      </c>
      <c r="D53" s="73" t="s">
        <v>42</v>
      </c>
      <c r="E53" s="73" t="s">
        <v>27</v>
      </c>
      <c r="F53" s="65">
        <v>42506</v>
      </c>
      <c r="G53" s="66" t="s">
        <v>200</v>
      </c>
      <c r="H53" s="102" t="s">
        <v>1</v>
      </c>
      <c r="I53" s="74">
        <v>30000000</v>
      </c>
      <c r="J53" s="74">
        <v>30000000</v>
      </c>
      <c r="K53" s="74">
        <v>30000000</v>
      </c>
      <c r="L53" s="74">
        <v>4284000</v>
      </c>
      <c r="M53" s="74">
        <v>2856000</v>
      </c>
      <c r="N53" s="74">
        <v>1390441.175</v>
      </c>
      <c r="O53" s="74"/>
      <c r="P53" s="74"/>
      <c r="Q53" s="74">
        <v>22860000</v>
      </c>
      <c r="R53" s="74">
        <f>Q53*'exchange rates'!$B$3</f>
        <v>65937384</v>
      </c>
      <c r="S53" s="28"/>
    </row>
    <row r="54" spans="1:19" s="29" customFormat="1" ht="50.25" customHeight="1">
      <c r="A54" s="30">
        <f t="shared" si="3"/>
        <v>47</v>
      </c>
      <c r="B54" s="73" t="s">
        <v>53</v>
      </c>
      <c r="C54" s="73" t="s">
        <v>229</v>
      </c>
      <c r="D54" s="73" t="s">
        <v>164</v>
      </c>
      <c r="E54" s="73" t="s">
        <v>27</v>
      </c>
      <c r="F54" s="65">
        <v>44026</v>
      </c>
      <c r="G54" s="66" t="s">
        <v>200</v>
      </c>
      <c r="H54" s="102" t="s">
        <v>1</v>
      </c>
      <c r="I54" s="74">
        <v>4284000</v>
      </c>
      <c r="J54" s="74">
        <v>4284000</v>
      </c>
      <c r="K54" s="74">
        <v>4284000</v>
      </c>
      <c r="L54" s="74">
        <v>1428000</v>
      </c>
      <c r="M54" s="74"/>
      <c r="N54" s="74">
        <v>70686</v>
      </c>
      <c r="O54" s="74"/>
      <c r="P54" s="74"/>
      <c r="Q54" s="74">
        <v>2856000</v>
      </c>
      <c r="R54" s="74">
        <f>Q54*'exchange rates'!$B$3</f>
        <v>8237846.399999999</v>
      </c>
      <c r="S54" s="28"/>
    </row>
    <row r="55" spans="1:19" s="29" customFormat="1" ht="50.25" customHeight="1">
      <c r="A55" s="30">
        <f t="shared" si="3"/>
        <v>48</v>
      </c>
      <c r="B55" s="73" t="s">
        <v>53</v>
      </c>
      <c r="C55" s="73" t="s">
        <v>230</v>
      </c>
      <c r="D55" s="73" t="s">
        <v>171</v>
      </c>
      <c r="E55" s="73" t="s">
        <v>27</v>
      </c>
      <c r="F55" s="65">
        <v>44593</v>
      </c>
      <c r="G55" s="66" t="s">
        <v>200</v>
      </c>
      <c r="H55" s="102" t="s">
        <v>1</v>
      </c>
      <c r="I55" s="74">
        <v>1428000</v>
      </c>
      <c r="J55" s="74">
        <v>1428000</v>
      </c>
      <c r="K55" s="74">
        <v>1428000</v>
      </c>
      <c r="L55" s="74"/>
      <c r="M55" s="74"/>
      <c r="N55" s="74"/>
      <c r="O55" s="74"/>
      <c r="P55" s="74"/>
      <c r="Q55" s="74">
        <v>1428000</v>
      </c>
      <c r="R55" s="74">
        <f>Q55*'exchange rates'!$B$3</f>
        <v>4118923.1999999997</v>
      </c>
      <c r="S55" s="28"/>
    </row>
    <row r="56" spans="1:19" s="29" customFormat="1" ht="27.75" customHeight="1">
      <c r="A56" s="30">
        <f>A55+1</f>
        <v>49</v>
      </c>
      <c r="B56" s="73" t="s">
        <v>52</v>
      </c>
      <c r="C56" s="73" t="s">
        <v>87</v>
      </c>
      <c r="D56" s="73" t="s">
        <v>44</v>
      </c>
      <c r="E56" s="73" t="s">
        <v>25</v>
      </c>
      <c r="F56" s="65">
        <v>42572</v>
      </c>
      <c r="G56" s="66" t="s">
        <v>201</v>
      </c>
      <c r="H56" s="102" t="s">
        <v>1</v>
      </c>
      <c r="I56" s="74">
        <v>27000000</v>
      </c>
      <c r="J56" s="74">
        <v>27000000</v>
      </c>
      <c r="K56" s="74">
        <v>26999995.3</v>
      </c>
      <c r="L56" s="74"/>
      <c r="M56" s="74">
        <v>13500000.01</v>
      </c>
      <c r="N56" s="74">
        <v>1342745.16</v>
      </c>
      <c r="O56" s="74"/>
      <c r="P56" s="74"/>
      <c r="Q56" s="74">
        <v>13499995.29</v>
      </c>
      <c r="R56" s="74">
        <f>Q56*'exchange rates'!$B$3</f>
        <v>38939386.41447599</v>
      </c>
      <c r="S56" s="28"/>
    </row>
    <row r="57" spans="1:19" s="29" customFormat="1" ht="36" customHeight="1">
      <c r="A57" s="30">
        <f t="shared" si="3"/>
        <v>50</v>
      </c>
      <c r="B57" s="73" t="s">
        <v>61</v>
      </c>
      <c r="C57" s="73" t="s">
        <v>56</v>
      </c>
      <c r="D57" s="73" t="s">
        <v>166</v>
      </c>
      <c r="E57" s="73" t="s">
        <v>25</v>
      </c>
      <c r="F57" s="65">
        <v>42641</v>
      </c>
      <c r="G57" s="66" t="s">
        <v>202</v>
      </c>
      <c r="H57" s="102" t="s">
        <v>5</v>
      </c>
      <c r="I57" s="75">
        <v>10000000</v>
      </c>
      <c r="J57" s="74">
        <v>27922005.12</v>
      </c>
      <c r="K57" s="74">
        <v>27922005.12</v>
      </c>
      <c r="L57" s="74"/>
      <c r="M57" s="74">
        <v>14117689.72</v>
      </c>
      <c r="N57" s="74">
        <v>11684949.75</v>
      </c>
      <c r="O57" s="74">
        <v>189652.86</v>
      </c>
      <c r="P57" s="74"/>
      <c r="Q57" s="74">
        <v>13804315.4</v>
      </c>
      <c r="R57" s="74">
        <f>Q57*'exchange rates'!$C$3</f>
        <v>13804315.4</v>
      </c>
      <c r="S57" s="28"/>
    </row>
    <row r="58" spans="1:19" s="29" customFormat="1" ht="40.5" customHeight="1">
      <c r="A58" s="30">
        <f t="shared" si="3"/>
        <v>51</v>
      </c>
      <c r="B58" s="71" t="s">
        <v>72</v>
      </c>
      <c r="C58" s="73" t="s">
        <v>103</v>
      </c>
      <c r="D58" s="73" t="s">
        <v>102</v>
      </c>
      <c r="E58" s="73" t="s">
        <v>27</v>
      </c>
      <c r="F58" s="65">
        <v>42734</v>
      </c>
      <c r="G58" s="66" t="s">
        <v>186</v>
      </c>
      <c r="H58" s="102" t="s">
        <v>1</v>
      </c>
      <c r="I58" s="74">
        <v>76854131</v>
      </c>
      <c r="J58" s="74">
        <v>76854131</v>
      </c>
      <c r="K58" s="74">
        <v>76854131</v>
      </c>
      <c r="L58" s="74"/>
      <c r="M58" s="74">
        <v>13000000</v>
      </c>
      <c r="N58" s="74">
        <v>29671904.045</v>
      </c>
      <c r="O58" s="74"/>
      <c r="P58" s="74"/>
      <c r="Q58" s="74">
        <v>63854131</v>
      </c>
      <c r="R58" s="74">
        <f>Q58*'exchange rates'!$B$3</f>
        <v>184180855.45639998</v>
      </c>
      <c r="S58" s="28"/>
    </row>
    <row r="59" spans="1:19" s="29" customFormat="1" ht="43.5" customHeight="1">
      <c r="A59" s="30">
        <f t="shared" si="3"/>
        <v>52</v>
      </c>
      <c r="B59" s="70" t="s">
        <v>70</v>
      </c>
      <c r="C59" s="73" t="s">
        <v>112</v>
      </c>
      <c r="D59" s="73" t="s">
        <v>110</v>
      </c>
      <c r="E59" s="73" t="s">
        <v>24</v>
      </c>
      <c r="F59" s="65">
        <v>42790</v>
      </c>
      <c r="G59" s="66" t="s">
        <v>203</v>
      </c>
      <c r="H59" s="102" t="s">
        <v>0</v>
      </c>
      <c r="I59" s="74">
        <v>99000000</v>
      </c>
      <c r="J59" s="74">
        <v>94000000</v>
      </c>
      <c r="K59" s="74">
        <v>48855942.223</v>
      </c>
      <c r="L59" s="74"/>
      <c r="M59" s="74"/>
      <c r="N59" s="74"/>
      <c r="O59" s="74"/>
      <c r="P59" s="74"/>
      <c r="Q59" s="74">
        <v>48855942.223</v>
      </c>
      <c r="R59" s="74">
        <f>Q59*'exchange rates'!$D$3</f>
        <v>132008755.88654599</v>
      </c>
      <c r="S59" s="28"/>
    </row>
    <row r="60" spans="1:19" s="29" customFormat="1" ht="43.5" customHeight="1">
      <c r="A60" s="30">
        <f t="shared" si="3"/>
        <v>53</v>
      </c>
      <c r="B60" s="70" t="s">
        <v>109</v>
      </c>
      <c r="C60" s="73" t="s">
        <v>46</v>
      </c>
      <c r="D60" s="73" t="s">
        <v>111</v>
      </c>
      <c r="E60" s="73" t="s">
        <v>25</v>
      </c>
      <c r="F60" s="65">
        <v>42817</v>
      </c>
      <c r="G60" s="66" t="s">
        <v>189</v>
      </c>
      <c r="H60" s="102" t="s">
        <v>1</v>
      </c>
      <c r="I60" s="74">
        <v>1132707.26</v>
      </c>
      <c r="J60" s="74">
        <v>1132707.26</v>
      </c>
      <c r="K60" s="74">
        <v>1132707.26</v>
      </c>
      <c r="L60" s="74"/>
      <c r="M60" s="74">
        <v>932400</v>
      </c>
      <c r="N60" s="74">
        <v>38691.56</v>
      </c>
      <c r="O60" s="74"/>
      <c r="P60" s="74"/>
      <c r="Q60" s="74">
        <v>200307.26</v>
      </c>
      <c r="R60" s="74">
        <f>Q60*'exchange rates'!$B$3</f>
        <v>577766.260744</v>
      </c>
      <c r="S60" s="28"/>
    </row>
    <row r="61" spans="1:19" s="29" customFormat="1" ht="43.5" customHeight="1">
      <c r="A61" s="30">
        <f t="shared" si="3"/>
        <v>54</v>
      </c>
      <c r="B61" s="73" t="s">
        <v>67</v>
      </c>
      <c r="C61" s="73" t="s">
        <v>116</v>
      </c>
      <c r="D61" s="73" t="s">
        <v>127</v>
      </c>
      <c r="E61" s="84" t="s">
        <v>27</v>
      </c>
      <c r="F61" s="65">
        <v>42923</v>
      </c>
      <c r="G61" s="66" t="s">
        <v>204</v>
      </c>
      <c r="H61" s="102" t="s">
        <v>1</v>
      </c>
      <c r="I61" s="74">
        <v>125000000</v>
      </c>
      <c r="J61" s="74">
        <v>125000000</v>
      </c>
      <c r="K61" s="74">
        <v>11406418.35</v>
      </c>
      <c r="L61" s="74"/>
      <c r="M61" s="74">
        <v>5952000</v>
      </c>
      <c r="N61" s="74">
        <v>2701572.96</v>
      </c>
      <c r="O61" s="74"/>
      <c r="P61" s="74"/>
      <c r="Q61" s="74">
        <v>5454418.35</v>
      </c>
      <c r="R61" s="74">
        <f>Q61*'exchange rates'!$B$3</f>
        <v>15732724.288739998</v>
      </c>
      <c r="S61" s="28"/>
    </row>
    <row r="62" spans="1:19" s="29" customFormat="1" ht="43.5" customHeight="1">
      <c r="A62" s="30">
        <f t="shared" si="3"/>
        <v>55</v>
      </c>
      <c r="B62" s="70" t="s">
        <v>117</v>
      </c>
      <c r="C62" s="73" t="s">
        <v>118</v>
      </c>
      <c r="D62" s="73" t="s">
        <v>115</v>
      </c>
      <c r="E62" s="84" t="s">
        <v>114</v>
      </c>
      <c r="F62" s="65">
        <v>42936</v>
      </c>
      <c r="G62" s="66" t="s">
        <v>180</v>
      </c>
      <c r="H62" s="102" t="s">
        <v>1</v>
      </c>
      <c r="I62" s="74">
        <v>7000000</v>
      </c>
      <c r="J62" s="74">
        <v>7000000</v>
      </c>
      <c r="K62" s="74">
        <v>7000000</v>
      </c>
      <c r="L62" s="74"/>
      <c r="M62" s="74"/>
      <c r="N62" s="74">
        <v>362786.14</v>
      </c>
      <c r="O62" s="74"/>
      <c r="P62" s="74"/>
      <c r="Q62" s="74">
        <v>7000000</v>
      </c>
      <c r="R62" s="74">
        <f>Q62*'exchange rates'!$B$3</f>
        <v>20190800</v>
      </c>
      <c r="S62" s="28"/>
    </row>
    <row r="63" spans="1:19" s="29" customFormat="1" ht="27" customHeight="1">
      <c r="A63" s="30">
        <f aca="true" t="shared" si="5" ref="A63:A69">A62+1</f>
        <v>56</v>
      </c>
      <c r="B63" s="70" t="s">
        <v>53</v>
      </c>
      <c r="C63" s="73" t="s">
        <v>119</v>
      </c>
      <c r="D63" s="76" t="s">
        <v>128</v>
      </c>
      <c r="E63" s="73" t="s">
        <v>25</v>
      </c>
      <c r="F63" s="65">
        <v>42992</v>
      </c>
      <c r="G63" s="66" t="s">
        <v>205</v>
      </c>
      <c r="H63" s="102" t="s">
        <v>1</v>
      </c>
      <c r="I63" s="74">
        <v>5500000</v>
      </c>
      <c r="J63" s="74">
        <v>5500000</v>
      </c>
      <c r="K63" s="74">
        <v>5275975.38</v>
      </c>
      <c r="L63" s="74"/>
      <c r="M63" s="74">
        <v>1750879.56</v>
      </c>
      <c r="N63" s="74">
        <v>183129.87</v>
      </c>
      <c r="O63" s="74"/>
      <c r="P63" s="74"/>
      <c r="Q63" s="74">
        <v>3525095.82</v>
      </c>
      <c r="R63" s="74">
        <f>Q63*'exchange rates'!$B$3</f>
        <v>10167786.383208</v>
      </c>
      <c r="S63" s="28"/>
    </row>
    <row r="64" spans="1:19" s="29" customFormat="1" ht="36.75" customHeight="1">
      <c r="A64" s="30">
        <f t="shared" si="5"/>
        <v>57</v>
      </c>
      <c r="B64" s="70" t="s">
        <v>74</v>
      </c>
      <c r="C64" s="73" t="s">
        <v>86</v>
      </c>
      <c r="D64" s="79" t="s">
        <v>121</v>
      </c>
      <c r="E64" s="104" t="s">
        <v>25</v>
      </c>
      <c r="F64" s="65">
        <v>43048</v>
      </c>
      <c r="G64" s="66" t="s">
        <v>206</v>
      </c>
      <c r="H64" s="102" t="s">
        <v>5</v>
      </c>
      <c r="I64" s="74">
        <v>37023382.16</v>
      </c>
      <c r="J64" s="74">
        <v>37023382.16</v>
      </c>
      <c r="K64" s="74">
        <v>37023382.16</v>
      </c>
      <c r="L64" s="74"/>
      <c r="M64" s="74">
        <v>9743000</v>
      </c>
      <c r="N64" s="74">
        <v>6695329.82</v>
      </c>
      <c r="O64" s="74"/>
      <c r="P64" s="74"/>
      <c r="Q64" s="74">
        <v>27280382.16</v>
      </c>
      <c r="R64" s="74">
        <f>Q64</f>
        <v>27280382.16</v>
      </c>
      <c r="S64" s="28"/>
    </row>
    <row r="65" spans="1:19" s="29" customFormat="1" ht="42" customHeight="1">
      <c r="A65" s="30">
        <f>A64+1</f>
        <v>58</v>
      </c>
      <c r="B65" s="70" t="s">
        <v>74</v>
      </c>
      <c r="C65" s="73" t="s">
        <v>47</v>
      </c>
      <c r="D65" s="79" t="s">
        <v>120</v>
      </c>
      <c r="E65" s="104" t="s">
        <v>25</v>
      </c>
      <c r="F65" s="65">
        <v>43048</v>
      </c>
      <c r="G65" s="66" t="s">
        <v>194</v>
      </c>
      <c r="H65" s="102" t="s">
        <v>1</v>
      </c>
      <c r="I65" s="74">
        <v>17509199.83</v>
      </c>
      <c r="J65" s="74">
        <v>17509199.83</v>
      </c>
      <c r="K65" s="74">
        <v>17509199.83</v>
      </c>
      <c r="L65" s="74">
        <v>5002628.52</v>
      </c>
      <c r="M65" s="74"/>
      <c r="N65" s="74">
        <v>626912.87</v>
      </c>
      <c r="O65" s="74"/>
      <c r="P65" s="74"/>
      <c r="Q65" s="74">
        <v>12506571.31</v>
      </c>
      <c r="R65" s="74">
        <f>Q65*'exchange rates'!$B$3</f>
        <v>36073954.286564</v>
      </c>
      <c r="S65" s="28"/>
    </row>
    <row r="66" spans="1:19" s="29" customFormat="1" ht="41.25" customHeight="1">
      <c r="A66" s="30">
        <f>A65+1</f>
        <v>59</v>
      </c>
      <c r="B66" s="70" t="s">
        <v>74</v>
      </c>
      <c r="C66" s="73" t="s">
        <v>231</v>
      </c>
      <c r="D66" s="105" t="s">
        <v>165</v>
      </c>
      <c r="E66" s="104" t="s">
        <v>25</v>
      </c>
      <c r="F66" s="65">
        <v>44040</v>
      </c>
      <c r="G66" s="66" t="s">
        <v>194</v>
      </c>
      <c r="H66" s="102" t="s">
        <v>1</v>
      </c>
      <c r="I66" s="74">
        <v>5002628.52</v>
      </c>
      <c r="J66" s="74">
        <v>5002628.52</v>
      </c>
      <c r="K66" s="74">
        <v>5002628.52</v>
      </c>
      <c r="L66" s="74"/>
      <c r="M66" s="74"/>
      <c r="N66" s="74">
        <v>47593.76</v>
      </c>
      <c r="O66" s="74"/>
      <c r="P66" s="74"/>
      <c r="Q66" s="74">
        <v>5002628.52</v>
      </c>
      <c r="R66" s="74">
        <f>Q66*'exchange rates'!$B$3</f>
        <v>14429581.703087999</v>
      </c>
      <c r="S66" s="28"/>
    </row>
    <row r="67" spans="1:19" ht="38.25" customHeight="1">
      <c r="A67" s="30">
        <f>A66+1</f>
        <v>60</v>
      </c>
      <c r="B67" s="70" t="s">
        <v>74</v>
      </c>
      <c r="C67" s="73" t="s">
        <v>124</v>
      </c>
      <c r="D67" s="79" t="s">
        <v>123</v>
      </c>
      <c r="E67" s="104" t="s">
        <v>25</v>
      </c>
      <c r="F67" s="65">
        <v>43221</v>
      </c>
      <c r="G67" s="66" t="s">
        <v>194</v>
      </c>
      <c r="H67" s="102" t="s">
        <v>1</v>
      </c>
      <c r="I67" s="74">
        <v>28000000</v>
      </c>
      <c r="J67" s="74">
        <v>38000000</v>
      </c>
      <c r="K67" s="74">
        <v>35107352.26</v>
      </c>
      <c r="L67" s="74"/>
      <c r="M67" s="74">
        <v>1092000</v>
      </c>
      <c r="N67" s="74">
        <v>1161160.1</v>
      </c>
      <c r="O67" s="74"/>
      <c r="P67" s="74"/>
      <c r="Q67" s="74">
        <v>34015352.26</v>
      </c>
      <c r="R67" s="74">
        <f>Q67*'exchange rates'!$B$3</f>
        <v>98113882.05874398</v>
      </c>
      <c r="S67" s="28"/>
    </row>
    <row r="68" spans="1:19" ht="46.5" customHeight="1">
      <c r="A68" s="30">
        <f t="shared" si="5"/>
        <v>61</v>
      </c>
      <c r="B68" s="70" t="s">
        <v>109</v>
      </c>
      <c r="C68" s="73" t="s">
        <v>125</v>
      </c>
      <c r="D68" s="79" t="s">
        <v>122</v>
      </c>
      <c r="E68" s="104" t="s">
        <v>27</v>
      </c>
      <c r="F68" s="65">
        <v>43221</v>
      </c>
      <c r="G68" s="66" t="s">
        <v>207</v>
      </c>
      <c r="H68" s="102" t="s">
        <v>1</v>
      </c>
      <c r="I68" s="74">
        <v>30000000</v>
      </c>
      <c r="J68" s="74">
        <v>30000000</v>
      </c>
      <c r="K68" s="74">
        <v>3002799.54</v>
      </c>
      <c r="L68" s="74"/>
      <c r="M68" s="74">
        <v>1428000</v>
      </c>
      <c r="N68" s="74">
        <v>659932.39</v>
      </c>
      <c r="O68" s="74"/>
      <c r="P68" s="74"/>
      <c r="Q68" s="74">
        <v>1574799.54</v>
      </c>
      <c r="R68" s="74">
        <f>Q68*'exchange rates'!$B$3</f>
        <v>4542351.793176</v>
      </c>
      <c r="S68" s="28"/>
    </row>
    <row r="69" spans="1:19" ht="32.25" customHeight="1">
      <c r="A69" s="30">
        <f t="shared" si="5"/>
        <v>62</v>
      </c>
      <c r="B69" s="73" t="s">
        <v>52</v>
      </c>
      <c r="C69" s="73" t="s">
        <v>131</v>
      </c>
      <c r="D69" s="73" t="s">
        <v>130</v>
      </c>
      <c r="E69" s="104" t="s">
        <v>25</v>
      </c>
      <c r="F69" s="65">
        <v>43530</v>
      </c>
      <c r="G69" s="66" t="s">
        <v>196</v>
      </c>
      <c r="H69" s="102" t="s">
        <v>1</v>
      </c>
      <c r="I69" s="74">
        <v>15000000</v>
      </c>
      <c r="J69" s="74">
        <v>18030000</v>
      </c>
      <c r="K69" s="74">
        <v>9890740</v>
      </c>
      <c r="L69" s="74"/>
      <c r="M69" s="74">
        <v>217223.27</v>
      </c>
      <c r="N69" s="74">
        <v>299805.301</v>
      </c>
      <c r="O69" s="74"/>
      <c r="P69" s="74"/>
      <c r="Q69" s="74">
        <v>9673516.73</v>
      </c>
      <c r="R69" s="74">
        <f>Q69*'exchange rates'!$B$3</f>
        <v>27902291.656012</v>
      </c>
      <c r="S69" s="28"/>
    </row>
    <row r="70" spans="1:19" ht="41.25" customHeight="1">
      <c r="A70" s="30">
        <f aca="true" t="shared" si="6" ref="A70:A75">A69+1</f>
        <v>63</v>
      </c>
      <c r="B70" s="73" t="s">
        <v>68</v>
      </c>
      <c r="C70" s="73" t="s">
        <v>132</v>
      </c>
      <c r="D70" s="73" t="s">
        <v>133</v>
      </c>
      <c r="E70" s="104" t="s">
        <v>27</v>
      </c>
      <c r="F70" s="65">
        <v>43563</v>
      </c>
      <c r="G70" s="66" t="s">
        <v>208</v>
      </c>
      <c r="H70" s="102" t="s">
        <v>1</v>
      </c>
      <c r="I70" s="74">
        <v>40000000</v>
      </c>
      <c r="J70" s="74">
        <v>40000000</v>
      </c>
      <c r="K70" s="74">
        <v>3238197.46</v>
      </c>
      <c r="L70" s="74"/>
      <c r="M70" s="74"/>
      <c r="N70" s="74">
        <v>790792.283</v>
      </c>
      <c r="O70" s="74"/>
      <c r="P70" s="74"/>
      <c r="Q70" s="74">
        <v>3238197.46</v>
      </c>
      <c r="R70" s="74">
        <f>Q70*'exchange rates'!$B$3</f>
        <v>9340256.753624</v>
      </c>
      <c r="S70" s="28"/>
    </row>
    <row r="71" spans="1:19" ht="41.25" customHeight="1">
      <c r="A71" s="31">
        <f t="shared" si="6"/>
        <v>64</v>
      </c>
      <c r="B71" s="79" t="s">
        <v>67</v>
      </c>
      <c r="C71" s="79" t="s">
        <v>134</v>
      </c>
      <c r="D71" s="79" t="s">
        <v>135</v>
      </c>
      <c r="E71" s="106" t="s">
        <v>34</v>
      </c>
      <c r="F71" s="80">
        <v>43784</v>
      </c>
      <c r="G71" s="66" t="s">
        <v>209</v>
      </c>
      <c r="H71" s="102" t="s">
        <v>1</v>
      </c>
      <c r="I71" s="74">
        <v>62000000</v>
      </c>
      <c r="J71" s="74">
        <v>62000000</v>
      </c>
      <c r="K71" s="74">
        <v>22693222.39</v>
      </c>
      <c r="L71" s="74"/>
      <c r="M71" s="74"/>
      <c r="N71" s="74">
        <v>600781.3</v>
      </c>
      <c r="O71" s="74"/>
      <c r="P71" s="74"/>
      <c r="Q71" s="74">
        <v>22693222.39</v>
      </c>
      <c r="R71" s="74">
        <f>Q71*'exchange rates'!$B$3</f>
        <v>65456330.661716</v>
      </c>
      <c r="S71" s="28"/>
    </row>
    <row r="72" spans="1:19" ht="30" customHeight="1">
      <c r="A72" s="31">
        <f t="shared" si="6"/>
        <v>65</v>
      </c>
      <c r="B72" s="79" t="s">
        <v>52</v>
      </c>
      <c r="C72" s="79" t="s">
        <v>139</v>
      </c>
      <c r="D72" s="79" t="s">
        <v>137</v>
      </c>
      <c r="E72" s="106" t="s">
        <v>25</v>
      </c>
      <c r="F72" s="80">
        <v>43896</v>
      </c>
      <c r="G72" s="66" t="s">
        <v>196</v>
      </c>
      <c r="H72" s="102" t="s">
        <v>1</v>
      </c>
      <c r="I72" s="74">
        <v>80000000</v>
      </c>
      <c r="J72" s="74">
        <v>80000000</v>
      </c>
      <c r="K72" s="74">
        <v>58085973.17</v>
      </c>
      <c r="L72" s="74"/>
      <c r="M72" s="74"/>
      <c r="N72" s="74">
        <v>1484725.65</v>
      </c>
      <c r="O72" s="74"/>
      <c r="P72" s="74"/>
      <c r="Q72" s="74">
        <v>58085973.17</v>
      </c>
      <c r="R72" s="74">
        <f>Q72*'exchange rates'!$B$3</f>
        <v>167543181.01154798</v>
      </c>
      <c r="S72" s="28"/>
    </row>
    <row r="73" spans="1:19" ht="50.25" customHeight="1">
      <c r="A73" s="31">
        <f t="shared" si="6"/>
        <v>66</v>
      </c>
      <c r="B73" s="79" t="s">
        <v>61</v>
      </c>
      <c r="C73" s="79" t="s">
        <v>138</v>
      </c>
      <c r="D73" s="79" t="s">
        <v>144</v>
      </c>
      <c r="E73" s="106" t="s">
        <v>25</v>
      </c>
      <c r="F73" s="80">
        <v>43913</v>
      </c>
      <c r="G73" s="81">
        <v>11</v>
      </c>
      <c r="H73" s="102" t="s">
        <v>5</v>
      </c>
      <c r="I73" s="75">
        <v>17000000</v>
      </c>
      <c r="J73" s="75">
        <v>18856913.01</v>
      </c>
      <c r="K73" s="74">
        <v>73337359.99</v>
      </c>
      <c r="L73" s="74"/>
      <c r="M73" s="74"/>
      <c r="N73" s="74">
        <f>11022138.99+77413.48*2.8844</f>
        <v>11245430.431712</v>
      </c>
      <c r="O73" s="74"/>
      <c r="P73" s="74"/>
      <c r="Q73" s="74">
        <v>73337359.99</v>
      </c>
      <c r="R73" s="74">
        <f>Q73*'exchange rates'!$C$3</f>
        <v>73337359.99</v>
      </c>
      <c r="S73" s="28"/>
    </row>
    <row r="74" spans="1:19" ht="27.75" customHeight="1">
      <c r="A74" s="31">
        <f t="shared" si="6"/>
        <v>67</v>
      </c>
      <c r="B74" s="77" t="s">
        <v>52</v>
      </c>
      <c r="C74" s="73" t="s">
        <v>143</v>
      </c>
      <c r="D74" s="69" t="s">
        <v>140</v>
      </c>
      <c r="E74" s="82" t="s">
        <v>25</v>
      </c>
      <c r="F74" s="80">
        <v>44020</v>
      </c>
      <c r="G74" s="66" t="s">
        <v>180</v>
      </c>
      <c r="H74" s="67" t="s">
        <v>1</v>
      </c>
      <c r="I74" s="68">
        <v>75000000</v>
      </c>
      <c r="J74" s="68">
        <v>75000000</v>
      </c>
      <c r="K74" s="68">
        <v>500000</v>
      </c>
      <c r="L74" s="68"/>
      <c r="M74" s="68"/>
      <c r="N74" s="68">
        <v>639680.544</v>
      </c>
      <c r="O74" s="68"/>
      <c r="P74" s="68"/>
      <c r="Q74" s="68">
        <v>500000</v>
      </c>
      <c r="R74" s="68">
        <f>Q74*'exchange rates'!$B$3</f>
        <v>1442200</v>
      </c>
      <c r="S74" s="28"/>
    </row>
    <row r="75" spans="1:19" ht="42.75" customHeight="1">
      <c r="A75" s="31">
        <f t="shared" si="6"/>
        <v>68</v>
      </c>
      <c r="B75" s="64" t="s">
        <v>67</v>
      </c>
      <c r="C75" s="73" t="s">
        <v>142</v>
      </c>
      <c r="D75" s="83" t="s">
        <v>141</v>
      </c>
      <c r="E75" s="84" t="s">
        <v>27</v>
      </c>
      <c r="F75" s="80">
        <v>44040</v>
      </c>
      <c r="G75" s="66" t="s">
        <v>210</v>
      </c>
      <c r="H75" s="67" t="s">
        <v>1</v>
      </c>
      <c r="I75" s="68">
        <v>100000000</v>
      </c>
      <c r="J75" s="68">
        <v>100000000</v>
      </c>
      <c r="K75" s="68"/>
      <c r="L75" s="68"/>
      <c r="M75" s="68"/>
      <c r="N75" s="68">
        <v>854861.108</v>
      </c>
      <c r="O75" s="68"/>
      <c r="P75" s="68"/>
      <c r="Q75" s="68"/>
      <c r="R75" s="68">
        <f>Q75*'exchange rates'!$B$3</f>
        <v>0</v>
      </c>
      <c r="S75" s="28"/>
    </row>
    <row r="76" spans="1:19" ht="42.75" customHeight="1">
      <c r="A76" s="31">
        <f aca="true" t="shared" si="7" ref="A76:A81">A75+1</f>
        <v>69</v>
      </c>
      <c r="B76" s="77" t="s">
        <v>70</v>
      </c>
      <c r="C76" s="73" t="s">
        <v>148</v>
      </c>
      <c r="D76" s="83" t="s">
        <v>147</v>
      </c>
      <c r="E76" s="78" t="s">
        <v>27</v>
      </c>
      <c r="F76" s="80">
        <v>44209</v>
      </c>
      <c r="G76" s="66" t="s">
        <v>196</v>
      </c>
      <c r="H76" s="67" t="s">
        <v>1</v>
      </c>
      <c r="I76" s="68">
        <v>130000000</v>
      </c>
      <c r="J76" s="68">
        <v>130000000</v>
      </c>
      <c r="K76" s="68">
        <v>1700049.5</v>
      </c>
      <c r="L76" s="68"/>
      <c r="M76" s="68"/>
      <c r="N76" s="68">
        <v>1226184.53</v>
      </c>
      <c r="O76" s="68"/>
      <c r="P76" s="68"/>
      <c r="Q76" s="68">
        <v>1700049.5</v>
      </c>
      <c r="R76" s="68">
        <f>Q76*'exchange rates'!$B$3</f>
        <v>4903622.777799999</v>
      </c>
      <c r="S76" s="28"/>
    </row>
    <row r="77" spans="1:19" ht="42.75" customHeight="1">
      <c r="A77" s="31">
        <f t="shared" si="7"/>
        <v>70</v>
      </c>
      <c r="B77" s="77" t="s">
        <v>70</v>
      </c>
      <c r="C77" s="73" t="s">
        <v>145</v>
      </c>
      <c r="D77" s="83" t="s">
        <v>146</v>
      </c>
      <c r="E77" s="64" t="s">
        <v>24</v>
      </c>
      <c r="F77" s="80">
        <v>44286</v>
      </c>
      <c r="G77" s="66" t="s">
        <v>211</v>
      </c>
      <c r="H77" s="67" t="s">
        <v>1</v>
      </c>
      <c r="I77" s="68">
        <v>17740000</v>
      </c>
      <c r="J77" s="68">
        <v>17740000</v>
      </c>
      <c r="K77" s="68">
        <v>5311244.99</v>
      </c>
      <c r="L77" s="68"/>
      <c r="M77" s="68"/>
      <c r="N77" s="68"/>
      <c r="O77" s="68"/>
      <c r="P77" s="68"/>
      <c r="Q77" s="68">
        <v>5311244.99</v>
      </c>
      <c r="R77" s="68">
        <f>Q77*'exchange rates'!$B$3</f>
        <v>15319755.049155999</v>
      </c>
      <c r="S77" s="28"/>
    </row>
    <row r="78" spans="1:19" ht="51" customHeight="1">
      <c r="A78" s="31">
        <f t="shared" si="7"/>
        <v>71</v>
      </c>
      <c r="B78" s="77" t="s">
        <v>70</v>
      </c>
      <c r="C78" s="84" t="s">
        <v>152</v>
      </c>
      <c r="D78" s="83" t="s">
        <v>149</v>
      </c>
      <c r="E78" s="83" t="s">
        <v>150</v>
      </c>
      <c r="F78" s="80">
        <v>44470</v>
      </c>
      <c r="G78" s="66" t="s">
        <v>181</v>
      </c>
      <c r="H78" s="67" t="s">
        <v>1</v>
      </c>
      <c r="I78" s="68">
        <v>58000000</v>
      </c>
      <c r="J78" s="68">
        <v>58000000</v>
      </c>
      <c r="K78" s="68"/>
      <c r="L78" s="68"/>
      <c r="M78" s="68"/>
      <c r="N78" s="68">
        <v>890944.446</v>
      </c>
      <c r="O78" s="68"/>
      <c r="P78" s="68"/>
      <c r="Q78" s="68"/>
      <c r="R78" s="68">
        <f>Q78*'exchange rates'!$B$3</f>
        <v>0</v>
      </c>
      <c r="S78" s="28"/>
    </row>
    <row r="79" spans="1:19" ht="43.5" customHeight="1">
      <c r="A79" s="31">
        <f t="shared" si="7"/>
        <v>72</v>
      </c>
      <c r="B79" s="77" t="s">
        <v>52</v>
      </c>
      <c r="C79" s="84" t="s">
        <v>153</v>
      </c>
      <c r="D79" s="69" t="s">
        <v>151</v>
      </c>
      <c r="E79" s="73" t="s">
        <v>25</v>
      </c>
      <c r="F79" s="80">
        <v>44522</v>
      </c>
      <c r="G79" s="66" t="s">
        <v>196</v>
      </c>
      <c r="H79" s="67" t="s">
        <v>1</v>
      </c>
      <c r="I79" s="68">
        <v>9600000</v>
      </c>
      <c r="J79" s="68">
        <v>9600000</v>
      </c>
      <c r="K79" s="68">
        <v>96000</v>
      </c>
      <c r="L79" s="68"/>
      <c r="M79" s="68"/>
      <c r="N79" s="68">
        <v>37543.997</v>
      </c>
      <c r="O79" s="68"/>
      <c r="P79" s="68"/>
      <c r="Q79" s="68">
        <v>96000</v>
      </c>
      <c r="R79" s="74">
        <f>Q79*'exchange rates'!$B$3</f>
        <v>276902.39999999997</v>
      </c>
      <c r="S79" s="28"/>
    </row>
    <row r="80" spans="1:19" s="29" customFormat="1" ht="36.75" customHeight="1">
      <c r="A80" s="31">
        <f t="shared" si="7"/>
        <v>73</v>
      </c>
      <c r="B80" s="69" t="s">
        <v>67</v>
      </c>
      <c r="C80" s="84" t="s">
        <v>172</v>
      </c>
      <c r="D80" s="84" t="s">
        <v>173</v>
      </c>
      <c r="E80" s="84" t="s">
        <v>25</v>
      </c>
      <c r="F80" s="65">
        <v>44679</v>
      </c>
      <c r="G80" s="66" t="s">
        <v>212</v>
      </c>
      <c r="H80" s="85" t="s">
        <v>1</v>
      </c>
      <c r="I80" s="68">
        <v>35000000</v>
      </c>
      <c r="J80" s="68">
        <v>35000000</v>
      </c>
      <c r="K80" s="68">
        <v>3728565.6</v>
      </c>
      <c r="L80" s="68"/>
      <c r="M80" s="68"/>
      <c r="N80" s="68">
        <v>315459.311</v>
      </c>
      <c r="O80" s="68"/>
      <c r="P80" s="68"/>
      <c r="Q80" s="68">
        <v>3728565.6</v>
      </c>
      <c r="R80" s="86">
        <f>Q80*'exchange rates'!$B$3</f>
        <v>10754674.61664</v>
      </c>
      <c r="S80" s="45"/>
    </row>
    <row r="81" spans="1:19" s="29" customFormat="1" ht="33.75" customHeight="1">
      <c r="A81" s="31">
        <f t="shared" si="7"/>
        <v>74</v>
      </c>
      <c r="B81" s="77" t="s">
        <v>52</v>
      </c>
      <c r="C81" s="84" t="s">
        <v>214</v>
      </c>
      <c r="D81" s="84" t="s">
        <v>213</v>
      </c>
      <c r="E81" s="78" t="s">
        <v>27</v>
      </c>
      <c r="F81" s="65">
        <v>44893</v>
      </c>
      <c r="G81" s="66">
        <v>2.3</v>
      </c>
      <c r="H81" s="85" t="s">
        <v>1</v>
      </c>
      <c r="I81" s="68">
        <v>47000000</v>
      </c>
      <c r="J81" s="68">
        <v>47000000</v>
      </c>
      <c r="K81" s="68"/>
      <c r="L81" s="68"/>
      <c r="M81" s="68"/>
      <c r="N81" s="68">
        <v>470000</v>
      </c>
      <c r="O81" s="68"/>
      <c r="P81" s="68"/>
      <c r="Q81" s="68"/>
      <c r="R81" s="86">
        <f>Q81*'exchange rates'!$B$3</f>
        <v>0</v>
      </c>
      <c r="S81" s="45"/>
    </row>
    <row r="82" spans="2:18" ht="19.5" customHeight="1">
      <c r="B82" s="55"/>
      <c r="C82" s="56"/>
      <c r="D82" s="56"/>
      <c r="E82" s="56"/>
      <c r="F82" s="57"/>
      <c r="G82" s="58"/>
      <c r="H82" s="59"/>
      <c r="I82" s="60"/>
      <c r="J82" s="60"/>
      <c r="K82" s="60"/>
      <c r="L82" s="60"/>
      <c r="M82" s="60"/>
      <c r="N82" s="60"/>
      <c r="O82" s="60"/>
      <c r="P82" s="60"/>
      <c r="Q82" s="87"/>
      <c r="R82" s="88">
        <f>SUM(R8:R81)</f>
        <v>2792210044.70066</v>
      </c>
    </row>
    <row r="83" ht="23.25" customHeight="1">
      <c r="B83" s="35"/>
    </row>
    <row r="84" spans="2:18" ht="27.75" customHeight="1">
      <c r="B84" s="89" t="s">
        <v>178</v>
      </c>
      <c r="C84" s="89"/>
      <c r="D84" s="89"/>
      <c r="E84" s="89"/>
      <c r="F84" s="89"/>
      <c r="G84" s="89"/>
      <c r="H84" s="89"/>
      <c r="I84" s="89"/>
      <c r="J84" s="89"/>
      <c r="K84" s="89"/>
      <c r="L84" s="89"/>
      <c r="M84" s="89"/>
      <c r="N84" s="89"/>
      <c r="O84" s="89"/>
      <c r="P84" s="89"/>
      <c r="Q84" s="89"/>
      <c r="R84" s="90"/>
    </row>
    <row r="85" spans="2:4" ht="15">
      <c r="B85" s="35" t="s">
        <v>101</v>
      </c>
      <c r="D85" s="44"/>
    </row>
    <row r="86" ht="15">
      <c r="C86" s="37"/>
    </row>
    <row r="87" spans="9:18" ht="15">
      <c r="I87" s="38"/>
      <c r="J87" s="38"/>
      <c r="K87" s="38"/>
      <c r="L87" s="38"/>
      <c r="M87" s="38"/>
      <c r="N87" s="38"/>
      <c r="O87" s="38"/>
      <c r="P87" s="38"/>
      <c r="Q87" s="38"/>
      <c r="R87" s="39"/>
    </row>
    <row r="88" spans="9:17" ht="15">
      <c r="I88" s="38"/>
      <c r="J88" s="38"/>
      <c r="K88" s="38"/>
      <c r="L88" s="38"/>
      <c r="M88" s="38"/>
      <c r="N88" s="38"/>
      <c r="O88" s="38"/>
      <c r="P88" s="38"/>
      <c r="Q88" s="38"/>
    </row>
    <row r="89" spans="9:17" ht="15">
      <c r="I89" s="38"/>
      <c r="J89" s="38"/>
      <c r="K89" s="38"/>
      <c r="L89" s="38"/>
      <c r="M89" s="38"/>
      <c r="N89" s="38"/>
      <c r="O89" s="38"/>
      <c r="P89" s="38"/>
      <c r="Q89" s="38"/>
    </row>
    <row r="90" spans="6:17" ht="15">
      <c r="F90" s="43"/>
      <c r="G90" s="43"/>
      <c r="I90" s="38"/>
      <c r="J90" s="38"/>
      <c r="K90" s="38"/>
      <c r="L90" s="38"/>
      <c r="M90" s="38"/>
      <c r="N90" s="38"/>
      <c r="O90" s="38"/>
      <c r="P90" s="38"/>
      <c r="Q90" s="38"/>
    </row>
    <row r="93" ht="15">
      <c r="H93" s="40"/>
    </row>
    <row r="94" ht="15">
      <c r="H94" s="40"/>
    </row>
    <row r="95" ht="15">
      <c r="H95" s="40"/>
    </row>
    <row r="96" ht="15">
      <c r="H96" s="40"/>
    </row>
    <row r="97" ht="15">
      <c r="H97" s="40"/>
    </row>
  </sheetData>
  <sheetProtection/>
  <mergeCells count="2">
    <mergeCell ref="B84:R84"/>
    <mergeCell ref="B4:R4"/>
  </mergeCells>
  <printOptions/>
  <pageMargins left="0.17" right="0.2" top="0.17" bottom="0.17" header="0.17" footer="0.17"/>
  <pageSetup fitToHeight="6" horizontalDpi="600" verticalDpi="600" orientation="landscape" paperSize="9" scale="86" r:id="rId1"/>
  <headerFooter alignWithMargins="0">
    <oddFooter>&amp;R&amp;8Page &amp;P of &amp;N</oddFooter>
  </headerFooter>
</worksheet>
</file>

<file path=xl/worksheets/sheet2.xml><?xml version="1.0" encoding="utf-8"?>
<worksheet xmlns="http://schemas.openxmlformats.org/spreadsheetml/2006/main" xmlns:r="http://schemas.openxmlformats.org/officeDocument/2006/relationships">
  <sheetPr codeName="Sheet4"/>
  <dimension ref="A1:J15"/>
  <sheetViews>
    <sheetView zoomScalePageLayoutView="0" workbookViewId="0" topLeftCell="A1">
      <selection activeCell="F3" sqref="F3"/>
    </sheetView>
  </sheetViews>
  <sheetFormatPr defaultColWidth="8.796875" defaultRowHeight="14.25"/>
  <cols>
    <col min="1" max="1" width="12.3984375" style="4" customWidth="1"/>
    <col min="2" max="2" width="8.8984375" style="9" customWidth="1"/>
    <col min="3" max="3" width="8.8984375" style="13" customWidth="1"/>
    <col min="5" max="5" width="0" style="0" hidden="1" customWidth="1"/>
    <col min="6" max="6" width="11.19921875" style="0" customWidth="1"/>
    <col min="7" max="7" width="16.5" style="0" customWidth="1"/>
    <col min="8" max="8" width="10.5" style="0" bestFit="1" customWidth="1"/>
    <col min="9" max="9" width="28.59765625" style="17" customWidth="1"/>
    <col min="10" max="10" width="15.5" style="9" bestFit="1" customWidth="1"/>
  </cols>
  <sheetData>
    <row r="1" spans="1:10" s="14" customFormat="1" ht="15.75">
      <c r="A1" s="46">
        <v>44926</v>
      </c>
      <c r="B1" s="47"/>
      <c r="C1" s="47"/>
      <c r="D1" s="47"/>
      <c r="E1" s="47"/>
      <c r="F1" s="47"/>
      <c r="G1" s="47"/>
      <c r="I1" s="15"/>
      <c r="J1" s="16"/>
    </row>
    <row r="2" spans="1:10" s="14" customFormat="1" ht="15.75">
      <c r="A2" s="47"/>
      <c r="B2" s="48" t="s">
        <v>1</v>
      </c>
      <c r="C2" s="48" t="s">
        <v>5</v>
      </c>
      <c r="D2" s="48" t="s">
        <v>0</v>
      </c>
      <c r="E2" s="48" t="s">
        <v>4</v>
      </c>
      <c r="F2" s="48" t="s">
        <v>3</v>
      </c>
      <c r="G2" s="48" t="s">
        <v>2</v>
      </c>
      <c r="I2" s="5"/>
      <c r="J2" s="16"/>
    </row>
    <row r="3" spans="1:10" s="14" customFormat="1" ht="23.25" customHeight="1">
      <c r="A3" s="47"/>
      <c r="B3" s="49">
        <v>2.8844</v>
      </c>
      <c r="C3" s="50">
        <v>1</v>
      </c>
      <c r="D3" s="51">
        <v>2.702</v>
      </c>
      <c r="E3" s="52"/>
      <c r="F3" s="51">
        <v>0.020495</v>
      </c>
      <c r="G3" s="53">
        <v>3.5959398618318</v>
      </c>
      <c r="H3" s="18"/>
      <c r="I3" s="15"/>
      <c r="J3" s="16"/>
    </row>
    <row r="4" spans="1:3" ht="15.75">
      <c r="A4" s="3"/>
      <c r="B4" s="8"/>
      <c r="C4" s="12"/>
    </row>
    <row r="5" spans="1:3" ht="15.75">
      <c r="A5" s="1"/>
      <c r="B5" s="6"/>
      <c r="C5" s="10"/>
    </row>
    <row r="6" spans="1:3" ht="15.75">
      <c r="A6" s="2"/>
      <c r="B6" s="7"/>
      <c r="C6" s="11"/>
    </row>
    <row r="7" spans="1:3" ht="15.75">
      <c r="A7" s="3"/>
      <c r="B7" s="8"/>
      <c r="C7" s="12"/>
    </row>
    <row r="8" spans="1:3" ht="15.75">
      <c r="A8" s="3"/>
      <c r="B8" s="8"/>
      <c r="C8" s="12"/>
    </row>
    <row r="9" spans="1:3" ht="15.75">
      <c r="A9" s="3"/>
      <c r="B9" s="8"/>
      <c r="C9" s="12"/>
    </row>
    <row r="10" spans="1:3" ht="15.75">
      <c r="A10" s="3"/>
      <c r="B10" s="8"/>
      <c r="C10" s="12"/>
    </row>
    <row r="11" spans="1:3" ht="15.75">
      <c r="A11" s="3"/>
      <c r="B11" s="8"/>
      <c r="C11" s="12"/>
    </row>
    <row r="12" spans="1:3" ht="15.75">
      <c r="A12" s="3"/>
      <c r="B12" s="8"/>
      <c r="C12" s="12"/>
    </row>
    <row r="13" spans="1:3" ht="15.75">
      <c r="A13" s="3"/>
      <c r="B13" s="8"/>
      <c r="C13" s="12"/>
    </row>
    <row r="14" spans="1:3" ht="15.75">
      <c r="A14" s="3"/>
      <c r="B14" s="8"/>
      <c r="C14" s="12"/>
    </row>
    <row r="15" spans="1:3" ht="15.75">
      <c r="A15" s="3"/>
      <c r="B15" s="8"/>
      <c r="C15" s="12"/>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Manana</dc:creator>
  <cp:keywords/>
  <dc:description/>
  <cp:lastModifiedBy>Madona Lagidze</cp:lastModifiedBy>
  <cp:lastPrinted>2023-02-01T08:09:15Z</cp:lastPrinted>
  <dcterms:created xsi:type="dcterms:W3CDTF">2002-08-06T09:01:35Z</dcterms:created>
  <dcterms:modified xsi:type="dcterms:W3CDTF">2023-02-01T08:09:54Z</dcterms:modified>
  <cp:category/>
  <cp:version/>
  <cp:contentType/>
  <cp:contentStatus/>
</cp:coreProperties>
</file>